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cuments/"/>
    </mc:Choice>
  </mc:AlternateContent>
  <xr:revisionPtr revIDLastSave="0" documentId="13_ncr:1_{20588629-0E5C-9942-88C3-19DCC1E994E0}" xr6:coauthVersionLast="47" xr6:coauthVersionMax="47" xr10:uidLastSave="{00000000-0000-0000-0000-000000000000}"/>
  <bookViews>
    <workbookView xWindow="0" yWindow="500" windowWidth="28800" windowHeight="16280" activeTab="1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D10" i="6"/>
  <c r="C10" i="6"/>
  <c r="C4" i="6"/>
  <c r="D10" i="5"/>
  <c r="C10" i="5"/>
  <c r="C4" i="5"/>
  <c r="N10" i="4"/>
  <c r="M10" i="4"/>
  <c r="L10" i="4"/>
  <c r="K10" i="4"/>
  <c r="J10" i="4"/>
  <c r="I10" i="4"/>
  <c r="H10" i="4"/>
  <c r="G10" i="4"/>
  <c r="F10" i="4"/>
  <c r="E10" i="4"/>
  <c r="D10" i="4"/>
  <c r="C10" i="4"/>
  <c r="D21" i="6"/>
  <c r="E21" i="6"/>
  <c r="F21" i="6"/>
  <c r="G21" i="6"/>
  <c r="G24" i="6" s="1"/>
  <c r="H21" i="6"/>
  <c r="H24" i="6" s="1"/>
  <c r="I21" i="6"/>
  <c r="J21" i="6"/>
  <c r="K21" i="6"/>
  <c r="K24" i="6" s="1"/>
  <c r="L21" i="6"/>
  <c r="M21" i="6"/>
  <c r="N21" i="6"/>
  <c r="C21" i="6"/>
  <c r="D21" i="5"/>
  <c r="E21" i="5"/>
  <c r="F21" i="5"/>
  <c r="G21" i="5"/>
  <c r="G24" i="5" s="1"/>
  <c r="H21" i="5"/>
  <c r="H24" i="5" s="1"/>
  <c r="I21" i="5"/>
  <c r="J21" i="5"/>
  <c r="K21" i="5"/>
  <c r="L21" i="5"/>
  <c r="M21" i="5"/>
  <c r="N21" i="5"/>
  <c r="C21" i="5"/>
  <c r="D21" i="4"/>
  <c r="E21" i="4"/>
  <c r="F21" i="4"/>
  <c r="G21" i="4"/>
  <c r="H21" i="4"/>
  <c r="H24" i="4" s="1"/>
  <c r="I21" i="4"/>
  <c r="I24" i="4" s="1"/>
  <c r="J21" i="4"/>
  <c r="J24" i="4" s="1"/>
  <c r="K21" i="4"/>
  <c r="K24" i="4" s="1"/>
  <c r="L21" i="4"/>
  <c r="M21" i="4"/>
  <c r="N21" i="4"/>
  <c r="C21" i="4"/>
  <c r="C24" i="4" s="1"/>
  <c r="N27" i="3"/>
  <c r="M27" i="3"/>
  <c r="L27" i="3"/>
  <c r="K27" i="3"/>
  <c r="J27" i="3"/>
  <c r="I27" i="3"/>
  <c r="H27" i="3"/>
  <c r="G27" i="3"/>
  <c r="F27" i="3"/>
  <c r="E27" i="3"/>
  <c r="D27" i="3"/>
  <c r="N25" i="3"/>
  <c r="M25" i="3"/>
  <c r="L25" i="3"/>
  <c r="K25" i="3"/>
  <c r="J25" i="3"/>
  <c r="I25" i="3"/>
  <c r="H25" i="3"/>
  <c r="G25" i="3"/>
  <c r="F25" i="3"/>
  <c r="E25" i="3"/>
  <c r="D25" i="3"/>
  <c r="N27" i="2"/>
  <c r="M27" i="2"/>
  <c r="L27" i="2"/>
  <c r="K27" i="2"/>
  <c r="J27" i="2"/>
  <c r="I27" i="2"/>
  <c r="H27" i="2"/>
  <c r="G27" i="2"/>
  <c r="F27" i="2"/>
  <c r="E27" i="2"/>
  <c r="D27" i="2"/>
  <c r="N25" i="2"/>
  <c r="M25" i="2"/>
  <c r="L25" i="2"/>
  <c r="K25" i="2"/>
  <c r="J25" i="2"/>
  <c r="I25" i="2"/>
  <c r="H25" i="2"/>
  <c r="G25" i="2"/>
  <c r="F25" i="2"/>
  <c r="E25" i="2"/>
  <c r="D25" i="2"/>
  <c r="D27" i="1"/>
  <c r="E27" i="1"/>
  <c r="F27" i="1"/>
  <c r="G27" i="1"/>
  <c r="H27" i="1"/>
  <c r="I27" i="1"/>
  <c r="J27" i="1"/>
  <c r="K27" i="1"/>
  <c r="L27" i="1"/>
  <c r="M27" i="1"/>
  <c r="N27" i="1"/>
  <c r="D25" i="1"/>
  <c r="E25" i="1"/>
  <c r="F25" i="1"/>
  <c r="G25" i="1"/>
  <c r="H25" i="1"/>
  <c r="I25" i="1"/>
  <c r="J25" i="1"/>
  <c r="K25" i="1"/>
  <c r="L25" i="1"/>
  <c r="M25" i="1"/>
  <c r="N25" i="1"/>
  <c r="C6" i="7"/>
  <c r="C7" i="7"/>
  <c r="C10" i="7"/>
  <c r="C11" i="7" s="1"/>
  <c r="C21" i="7"/>
  <c r="C23" i="7"/>
  <c r="C5" i="3"/>
  <c r="C5" i="2"/>
  <c r="C23" i="9"/>
  <c r="C21" i="9"/>
  <c r="C11" i="9"/>
  <c r="C6" i="9"/>
  <c r="C23" i="8"/>
  <c r="C21" i="8"/>
  <c r="C11" i="8"/>
  <c r="C6" i="8"/>
  <c r="N24" i="6"/>
  <c r="M24" i="6"/>
  <c r="L24" i="6"/>
  <c r="J24" i="6"/>
  <c r="I24" i="6"/>
  <c r="F24" i="6"/>
  <c r="E24" i="6"/>
  <c r="D24" i="6"/>
  <c r="C24" i="6"/>
  <c r="N17" i="6"/>
  <c r="M17" i="6"/>
  <c r="M27" i="6" s="1"/>
  <c r="M30" i="6" s="1"/>
  <c r="L17" i="6"/>
  <c r="K17" i="6"/>
  <c r="J17" i="6"/>
  <c r="I17" i="6"/>
  <c r="H17" i="6"/>
  <c r="G17" i="6"/>
  <c r="F17" i="6"/>
  <c r="E17" i="6"/>
  <c r="E27" i="6" s="1"/>
  <c r="E30" i="6" s="1"/>
  <c r="D17" i="6"/>
  <c r="C17" i="6"/>
  <c r="C12" i="6"/>
  <c r="N24" i="5"/>
  <c r="M24" i="5"/>
  <c r="L24" i="5"/>
  <c r="K24" i="5"/>
  <c r="J24" i="5"/>
  <c r="I24" i="5"/>
  <c r="F24" i="5"/>
  <c r="E24" i="5"/>
  <c r="D24" i="5"/>
  <c r="C24" i="5"/>
  <c r="N17" i="5"/>
  <c r="M17" i="5"/>
  <c r="L17" i="5"/>
  <c r="K17" i="5"/>
  <c r="J17" i="5"/>
  <c r="I17" i="5"/>
  <c r="H17" i="5"/>
  <c r="G17" i="5"/>
  <c r="F17" i="5"/>
  <c r="E17" i="5"/>
  <c r="D17" i="5"/>
  <c r="C17" i="5"/>
  <c r="C27" i="5" s="1"/>
  <c r="C30" i="5" s="1"/>
  <c r="D29" i="5"/>
  <c r="C29" i="5"/>
  <c r="C29" i="4"/>
  <c r="C17" i="4"/>
  <c r="D5" i="3"/>
  <c r="D8" i="3" s="1"/>
  <c r="E5" i="3"/>
  <c r="E8" i="3" s="1"/>
  <c r="F5" i="3"/>
  <c r="F8" i="3" s="1"/>
  <c r="G5" i="3"/>
  <c r="G8" i="3" s="1"/>
  <c r="H5" i="3"/>
  <c r="I5" i="3"/>
  <c r="J5" i="3"/>
  <c r="J8" i="3" s="1"/>
  <c r="K5" i="3"/>
  <c r="K8" i="3" s="1"/>
  <c r="L5" i="3"/>
  <c r="L8" i="3" s="1"/>
  <c r="M5" i="3"/>
  <c r="M8" i="3" s="1"/>
  <c r="N5" i="3"/>
  <c r="N8" i="3" s="1"/>
  <c r="N9" i="3"/>
  <c r="O16" i="3"/>
  <c r="O15" i="3"/>
  <c r="N14" i="3"/>
  <c r="M14" i="3"/>
  <c r="L14" i="3"/>
  <c r="K14" i="3"/>
  <c r="J14" i="3"/>
  <c r="I14" i="3"/>
  <c r="H14" i="3"/>
  <c r="G14" i="3"/>
  <c r="F14" i="3"/>
  <c r="E14" i="3"/>
  <c r="D14" i="3"/>
  <c r="C14" i="3"/>
  <c r="G9" i="3"/>
  <c r="G17" i="3" s="1"/>
  <c r="H8" i="3"/>
  <c r="I8" i="3"/>
  <c r="D5" i="2"/>
  <c r="D8" i="2" s="1"/>
  <c r="E5" i="2"/>
  <c r="E8" i="2" s="1"/>
  <c r="F5" i="2"/>
  <c r="G5" i="2"/>
  <c r="G8" i="2" s="1"/>
  <c r="H5" i="2"/>
  <c r="H8" i="2" s="1"/>
  <c r="I5" i="2"/>
  <c r="I8" i="2" s="1"/>
  <c r="J5" i="2"/>
  <c r="K5" i="2"/>
  <c r="K8" i="2" s="1"/>
  <c r="L5" i="2"/>
  <c r="M5" i="2"/>
  <c r="N5" i="2"/>
  <c r="I9" i="2"/>
  <c r="I17" i="2" s="1"/>
  <c r="O16" i="1"/>
  <c r="O15" i="1"/>
  <c r="N14" i="1"/>
  <c r="M14" i="1"/>
  <c r="L14" i="1"/>
  <c r="K14" i="1"/>
  <c r="J14" i="1"/>
  <c r="I14" i="1"/>
  <c r="H14" i="1"/>
  <c r="G14" i="1"/>
  <c r="F14" i="1"/>
  <c r="E14" i="1"/>
  <c r="D14" i="1"/>
  <c r="C14" i="1"/>
  <c r="H9" i="1"/>
  <c r="H17" i="1" s="1"/>
  <c r="E8" i="1"/>
  <c r="N5" i="1"/>
  <c r="N8" i="1" s="1"/>
  <c r="M5" i="1"/>
  <c r="M8" i="1" s="1"/>
  <c r="L5" i="1"/>
  <c r="L8" i="1" s="1"/>
  <c r="K5" i="1"/>
  <c r="K8" i="1" s="1"/>
  <c r="J5" i="1"/>
  <c r="J8" i="1" s="1"/>
  <c r="I5" i="1"/>
  <c r="I8" i="1" s="1"/>
  <c r="H5" i="1"/>
  <c r="H8" i="1" s="1"/>
  <c r="G5" i="1"/>
  <c r="G8" i="1" s="1"/>
  <c r="F5" i="1"/>
  <c r="F8" i="1" s="1"/>
  <c r="E5" i="1"/>
  <c r="D5" i="1"/>
  <c r="D8" i="1" s="1"/>
  <c r="C5" i="1"/>
  <c r="N9" i="1" s="1"/>
  <c r="N17" i="1" s="1"/>
  <c r="H9" i="2"/>
  <c r="J9" i="2"/>
  <c r="J17" i="2" s="1"/>
  <c r="L9" i="2"/>
  <c r="L17" i="2" s="1"/>
  <c r="L21" i="2" s="1"/>
  <c r="M9" i="2"/>
  <c r="M17" i="2" s="1"/>
  <c r="M21" i="2" s="1"/>
  <c r="N8" i="2"/>
  <c r="H17" i="2"/>
  <c r="O16" i="2"/>
  <c r="O15" i="2"/>
  <c r="N14" i="2"/>
  <c r="M14" i="2"/>
  <c r="L14" i="2"/>
  <c r="K14" i="2"/>
  <c r="J14" i="2"/>
  <c r="I14" i="2"/>
  <c r="H14" i="2"/>
  <c r="H21" i="2" s="1"/>
  <c r="G14" i="2"/>
  <c r="F14" i="2"/>
  <c r="E14" i="2"/>
  <c r="D14" i="2"/>
  <c r="C14" i="2"/>
  <c r="M8" i="2"/>
  <c r="L8" i="2"/>
  <c r="F8" i="2"/>
  <c r="C14" i="10"/>
  <c r="D24" i="4"/>
  <c r="E24" i="4"/>
  <c r="F24" i="4"/>
  <c r="G24" i="4"/>
  <c r="L24" i="4"/>
  <c r="L27" i="4" s="1"/>
  <c r="L30" i="4" s="1"/>
  <c r="M24" i="4"/>
  <c r="M27" i="4" s="1"/>
  <c r="M30" i="4" s="1"/>
  <c r="N24" i="4"/>
  <c r="D17" i="4"/>
  <c r="E17" i="4"/>
  <c r="F17" i="4"/>
  <c r="G17" i="4"/>
  <c r="H17" i="4"/>
  <c r="I17" i="4"/>
  <c r="J17" i="4"/>
  <c r="K17" i="4"/>
  <c r="L17" i="4"/>
  <c r="M17" i="4"/>
  <c r="N17" i="4"/>
  <c r="K27" i="5" l="1"/>
  <c r="K30" i="5" s="1"/>
  <c r="D27" i="5"/>
  <c r="D30" i="5" s="1"/>
  <c r="F27" i="6"/>
  <c r="F30" i="6" s="1"/>
  <c r="N27" i="6"/>
  <c r="N30" i="6" s="1"/>
  <c r="G27" i="6"/>
  <c r="G30" i="6" s="1"/>
  <c r="H27" i="6"/>
  <c r="H30" i="6" s="1"/>
  <c r="I27" i="6"/>
  <c r="I30" i="6" s="1"/>
  <c r="K27" i="6"/>
  <c r="K30" i="6" s="1"/>
  <c r="C29" i="6"/>
  <c r="J27" i="6"/>
  <c r="J30" i="6" s="1"/>
  <c r="C27" i="6"/>
  <c r="C30" i="6" s="1"/>
  <c r="D27" i="6"/>
  <c r="D30" i="6" s="1"/>
  <c r="L27" i="6"/>
  <c r="L30" i="6" s="1"/>
  <c r="E27" i="5"/>
  <c r="E30" i="5" s="1"/>
  <c r="E32" i="5" s="1"/>
  <c r="E34" i="5" s="1"/>
  <c r="F4" i="5" s="1"/>
  <c r="F10" i="5" s="1"/>
  <c r="F29" i="5" s="1"/>
  <c r="M27" i="5"/>
  <c r="M30" i="5" s="1"/>
  <c r="N27" i="5"/>
  <c r="N30" i="5" s="1"/>
  <c r="L27" i="5"/>
  <c r="L30" i="5" s="1"/>
  <c r="K27" i="4"/>
  <c r="K30" i="4" s="1"/>
  <c r="G27" i="4"/>
  <c r="G30" i="4" s="1"/>
  <c r="N17" i="3"/>
  <c r="C7" i="9"/>
  <c r="H9" i="3"/>
  <c r="H17" i="3" s="1"/>
  <c r="G11" i="3"/>
  <c r="G11" i="2"/>
  <c r="G9" i="2"/>
  <c r="G17" i="2" s="1"/>
  <c r="E9" i="2"/>
  <c r="E17" i="2" s="1"/>
  <c r="E21" i="2" s="1"/>
  <c r="C9" i="2"/>
  <c r="C17" i="2" s="1"/>
  <c r="D9" i="2"/>
  <c r="D17" i="2" s="1"/>
  <c r="D21" i="2" s="1"/>
  <c r="C8" i="2"/>
  <c r="C11" i="2" s="1"/>
  <c r="N9" i="2"/>
  <c r="N17" i="2" s="1"/>
  <c r="N21" i="2" s="1"/>
  <c r="O5" i="2"/>
  <c r="F9" i="2"/>
  <c r="O14" i="2"/>
  <c r="K9" i="2"/>
  <c r="K17" i="2" s="1"/>
  <c r="K21" i="2" s="1"/>
  <c r="H11" i="2"/>
  <c r="H23" i="2" s="1"/>
  <c r="H11" i="1"/>
  <c r="O14" i="1"/>
  <c r="G9" i="1"/>
  <c r="G17" i="1" s="1"/>
  <c r="G21" i="1" s="1"/>
  <c r="J27" i="5"/>
  <c r="J30" i="5" s="1"/>
  <c r="I27" i="5"/>
  <c r="I30" i="5" s="1"/>
  <c r="H27" i="5"/>
  <c r="H30" i="5" s="1"/>
  <c r="G27" i="5"/>
  <c r="G30" i="5" s="1"/>
  <c r="F27" i="5"/>
  <c r="F30" i="5" s="1"/>
  <c r="F32" i="5" s="1"/>
  <c r="F34" i="5" s="1"/>
  <c r="G4" i="5" s="1"/>
  <c r="G10" i="5" s="1"/>
  <c r="G29" i="5" s="1"/>
  <c r="F27" i="4"/>
  <c r="F30" i="4" s="1"/>
  <c r="E27" i="4"/>
  <c r="E30" i="4" s="1"/>
  <c r="D27" i="4"/>
  <c r="D30" i="4" s="1"/>
  <c r="N27" i="4"/>
  <c r="N30" i="4" s="1"/>
  <c r="J27" i="4"/>
  <c r="J30" i="4" s="1"/>
  <c r="I27" i="4"/>
  <c r="I30" i="4" s="1"/>
  <c r="H27" i="4"/>
  <c r="H30" i="4" s="1"/>
  <c r="C32" i="5"/>
  <c r="D32" i="5"/>
  <c r="D34" i="5" s="1"/>
  <c r="E4" i="5" s="1"/>
  <c r="E10" i="5" s="1"/>
  <c r="E29" i="5" s="1"/>
  <c r="C12" i="5"/>
  <c r="N21" i="3"/>
  <c r="G21" i="3"/>
  <c r="G23" i="3" s="1"/>
  <c r="N11" i="3"/>
  <c r="H21" i="3"/>
  <c r="L9" i="3"/>
  <c r="L17" i="3" s="1"/>
  <c r="L21" i="3" s="1"/>
  <c r="I9" i="3"/>
  <c r="I17" i="3" s="1"/>
  <c r="I21" i="3" s="1"/>
  <c r="O14" i="3"/>
  <c r="D9" i="3"/>
  <c r="D17" i="3" s="1"/>
  <c r="D21" i="3" s="1"/>
  <c r="O5" i="3"/>
  <c r="E9" i="3"/>
  <c r="E17" i="3" s="1"/>
  <c r="E21" i="3" s="1"/>
  <c r="M9" i="3"/>
  <c r="M17" i="3" s="1"/>
  <c r="M21" i="3" s="1"/>
  <c r="J9" i="3"/>
  <c r="J17" i="3" s="1"/>
  <c r="J21" i="3" s="1"/>
  <c r="C9" i="3"/>
  <c r="K9" i="3"/>
  <c r="K17" i="3" s="1"/>
  <c r="K21" i="3" s="1"/>
  <c r="C8" i="3"/>
  <c r="F9" i="3"/>
  <c r="F17" i="3" s="1"/>
  <c r="F21" i="3" s="1"/>
  <c r="E11" i="2"/>
  <c r="F17" i="2"/>
  <c r="F21" i="2" s="1"/>
  <c r="L11" i="2"/>
  <c r="L23" i="2" s="1"/>
  <c r="F11" i="2"/>
  <c r="N11" i="2"/>
  <c r="N23" i="2" s="1"/>
  <c r="M11" i="2"/>
  <c r="M23" i="2" s="1"/>
  <c r="N21" i="1"/>
  <c r="M21" i="1"/>
  <c r="N11" i="1"/>
  <c r="H21" i="1"/>
  <c r="H23" i="1" s="1"/>
  <c r="O5" i="1"/>
  <c r="I9" i="1"/>
  <c r="I17" i="1" s="1"/>
  <c r="I21" i="1" s="1"/>
  <c r="J9" i="1"/>
  <c r="J17" i="1" s="1"/>
  <c r="J21" i="1" s="1"/>
  <c r="C9" i="1"/>
  <c r="K9" i="1"/>
  <c r="K17" i="1" s="1"/>
  <c r="K21" i="1" s="1"/>
  <c r="D9" i="1"/>
  <c r="D17" i="1" s="1"/>
  <c r="D21" i="1" s="1"/>
  <c r="L9" i="1"/>
  <c r="L17" i="1" s="1"/>
  <c r="L21" i="1" s="1"/>
  <c r="E9" i="1"/>
  <c r="E17" i="1" s="1"/>
  <c r="E21" i="1" s="1"/>
  <c r="M9" i="1"/>
  <c r="M17" i="1" s="1"/>
  <c r="C8" i="1"/>
  <c r="F9" i="1"/>
  <c r="F17" i="1" s="1"/>
  <c r="F21" i="1" s="1"/>
  <c r="I11" i="2"/>
  <c r="J8" i="2"/>
  <c r="J11" i="2" s="1"/>
  <c r="E23" i="2"/>
  <c r="I21" i="2"/>
  <c r="J21" i="2"/>
  <c r="G21" i="2"/>
  <c r="G23" i="2" s="1"/>
  <c r="C27" i="4"/>
  <c r="C30" i="4" s="1"/>
  <c r="C32" i="4" s="1"/>
  <c r="C12" i="4"/>
  <c r="G32" i="5" l="1"/>
  <c r="G34" i="5" s="1"/>
  <c r="H4" i="5" s="1"/>
  <c r="H10" i="5" s="1"/>
  <c r="H29" i="5" s="1"/>
  <c r="H32" i="5" s="1"/>
  <c r="H34" i="5" s="1"/>
  <c r="I4" i="5" s="1"/>
  <c r="I10" i="5" s="1"/>
  <c r="I29" i="5" s="1"/>
  <c r="I32" i="5" s="1"/>
  <c r="I34" i="5" s="1"/>
  <c r="J4" i="5" s="1"/>
  <c r="J10" i="5" s="1"/>
  <c r="J29" i="5" s="1"/>
  <c r="J32" i="5" s="1"/>
  <c r="J34" i="5" s="1"/>
  <c r="K4" i="5" s="1"/>
  <c r="K10" i="5" s="1"/>
  <c r="K29" i="5" s="1"/>
  <c r="K32" i="5" s="1"/>
  <c r="K34" i="5" s="1"/>
  <c r="L4" i="5" s="1"/>
  <c r="L10" i="5" s="1"/>
  <c r="L29" i="5" s="1"/>
  <c r="L32" i="5" s="1"/>
  <c r="L34" i="5" s="1"/>
  <c r="M4" i="5" s="1"/>
  <c r="M10" i="5" s="1"/>
  <c r="M29" i="5" s="1"/>
  <c r="M32" i="5" s="1"/>
  <c r="M34" i="5" s="1"/>
  <c r="N4" i="5" s="1"/>
  <c r="N10" i="5" s="1"/>
  <c r="N29" i="5" s="1"/>
  <c r="N32" i="5" s="1"/>
  <c r="N34" i="5" s="1"/>
  <c r="C32" i="6"/>
  <c r="H11" i="3"/>
  <c r="H23" i="3"/>
  <c r="K11" i="3"/>
  <c r="K23" i="3" s="1"/>
  <c r="J11" i="3"/>
  <c r="J23" i="3" s="1"/>
  <c r="C7" i="8"/>
  <c r="D11" i="2"/>
  <c r="D23" i="2" s="1"/>
  <c r="O9" i="2"/>
  <c r="K11" i="2"/>
  <c r="K23" i="2" s="1"/>
  <c r="E11" i="1"/>
  <c r="N23" i="1"/>
  <c r="M11" i="1"/>
  <c r="M23" i="1" s="1"/>
  <c r="G11" i="1"/>
  <c r="G23" i="1" s="1"/>
  <c r="C34" i="6"/>
  <c r="D4" i="6" s="1"/>
  <c r="D29" i="6" s="1"/>
  <c r="D32" i="6" s="1"/>
  <c r="D34" i="6" s="1"/>
  <c r="C34" i="5"/>
  <c r="D4" i="5" s="1"/>
  <c r="C34" i="4"/>
  <c r="D4" i="4" s="1"/>
  <c r="D29" i="4" s="1"/>
  <c r="D32" i="4" s="1"/>
  <c r="D34" i="4" s="1"/>
  <c r="E4" i="4" s="1"/>
  <c r="E29" i="4" s="1"/>
  <c r="E32" i="4" s="1"/>
  <c r="E34" i="4" s="1"/>
  <c r="F4" i="4" s="1"/>
  <c r="F29" i="4" s="1"/>
  <c r="F32" i="4" s="1"/>
  <c r="F34" i="4" s="1"/>
  <c r="G4" i="4" s="1"/>
  <c r="G29" i="4" s="1"/>
  <c r="G32" i="4" s="1"/>
  <c r="G34" i="4" s="1"/>
  <c r="H4" i="4" s="1"/>
  <c r="H29" i="4" s="1"/>
  <c r="H32" i="4" s="1"/>
  <c r="H34" i="4" s="1"/>
  <c r="I4" i="4" s="1"/>
  <c r="I29" i="4" s="1"/>
  <c r="I32" i="4" s="1"/>
  <c r="I34" i="4" s="1"/>
  <c r="J4" i="4" s="1"/>
  <c r="J29" i="4" s="1"/>
  <c r="J32" i="4" s="1"/>
  <c r="J34" i="4" s="1"/>
  <c r="K4" i="4" s="1"/>
  <c r="K29" i="4" s="1"/>
  <c r="K32" i="4" s="1"/>
  <c r="K34" i="4" s="1"/>
  <c r="L4" i="4" s="1"/>
  <c r="L29" i="4" s="1"/>
  <c r="L32" i="4" s="1"/>
  <c r="L34" i="4" s="1"/>
  <c r="M4" i="4" s="1"/>
  <c r="M29" i="4" s="1"/>
  <c r="M32" i="4" s="1"/>
  <c r="M34" i="4" s="1"/>
  <c r="N4" i="4" s="1"/>
  <c r="N29" i="4" s="1"/>
  <c r="N32" i="4" s="1"/>
  <c r="N34" i="4" s="1"/>
  <c r="L11" i="3"/>
  <c r="L23" i="3" s="1"/>
  <c r="I11" i="3"/>
  <c r="I23" i="3" s="1"/>
  <c r="N23" i="3"/>
  <c r="E11" i="3"/>
  <c r="E23" i="3" s="1"/>
  <c r="O8" i="3"/>
  <c r="C11" i="3"/>
  <c r="M11" i="3"/>
  <c r="M23" i="3" s="1"/>
  <c r="F11" i="3"/>
  <c r="F23" i="3" s="1"/>
  <c r="O9" i="3"/>
  <c r="C17" i="3"/>
  <c r="D11" i="3"/>
  <c r="D23" i="3" s="1"/>
  <c r="I23" i="2"/>
  <c r="O8" i="2"/>
  <c r="F23" i="2"/>
  <c r="L11" i="1"/>
  <c r="L23" i="1" s="1"/>
  <c r="O8" i="1"/>
  <c r="C11" i="1"/>
  <c r="J11" i="1"/>
  <c r="J23" i="1" s="1"/>
  <c r="C17" i="1"/>
  <c r="O9" i="1"/>
  <c r="F11" i="1"/>
  <c r="F23" i="1" s="1"/>
  <c r="I11" i="1"/>
  <c r="I23" i="1" s="1"/>
  <c r="E23" i="1"/>
  <c r="K11" i="1"/>
  <c r="K23" i="1" s="1"/>
  <c r="D11" i="1"/>
  <c r="D23" i="1" s="1"/>
  <c r="J23" i="2"/>
  <c r="O17" i="2"/>
  <c r="C21" i="2"/>
  <c r="D12" i="4" l="1"/>
  <c r="O11" i="2"/>
  <c r="D12" i="6"/>
  <c r="E12" i="4"/>
  <c r="D12" i="5"/>
  <c r="C21" i="3"/>
  <c r="O21" i="3" s="1"/>
  <c r="O17" i="3"/>
  <c r="O11" i="3"/>
  <c r="O17" i="1"/>
  <c r="C21" i="1"/>
  <c r="O21" i="1" s="1"/>
  <c r="O11" i="1"/>
  <c r="O21" i="2"/>
  <c r="C23" i="2"/>
  <c r="E10" i="6" l="1"/>
  <c r="E29" i="6" s="1"/>
  <c r="E32" i="6" s="1"/>
  <c r="C27" i="2"/>
  <c r="C25" i="2"/>
  <c r="O25" i="2" s="1"/>
  <c r="C23" i="3"/>
  <c r="C23" i="1"/>
  <c r="E12" i="6"/>
  <c r="E12" i="5"/>
  <c r="O23" i="1"/>
  <c r="O27" i="1" s="1"/>
  <c r="O23" i="2"/>
  <c r="O27" i="2" s="1"/>
  <c r="F12" i="4"/>
  <c r="E34" i="6" l="1"/>
  <c r="F4" i="6" s="1"/>
  <c r="C27" i="3"/>
  <c r="C25" i="3"/>
  <c r="O25" i="3" s="1"/>
  <c r="O23" i="3"/>
  <c r="O27" i="3" s="1"/>
  <c r="C27" i="1"/>
  <c r="C25" i="1"/>
  <c r="O25" i="1" s="1"/>
  <c r="F12" i="5"/>
  <c r="G12" i="4"/>
  <c r="F10" i="6" l="1"/>
  <c r="F12" i="6" s="1"/>
  <c r="G12" i="5"/>
  <c r="H12" i="4"/>
  <c r="F29" i="6" l="1"/>
  <c r="F32" i="6" s="1"/>
  <c r="H12" i="5"/>
  <c r="I12" i="4"/>
  <c r="F34" i="6" l="1"/>
  <c r="G4" i="6" s="1"/>
  <c r="I12" i="5"/>
  <c r="J12" i="4"/>
  <c r="G10" i="6" l="1"/>
  <c r="G29" i="6" s="1"/>
  <c r="G32" i="6" s="1"/>
  <c r="J12" i="5"/>
  <c r="K12" i="4"/>
  <c r="G34" i="6" l="1"/>
  <c r="H4" i="6" s="1"/>
  <c r="G12" i="6"/>
  <c r="K12" i="5"/>
  <c r="L12" i="4"/>
  <c r="H10" i="6" l="1"/>
  <c r="H29" i="6" s="1"/>
  <c r="H32" i="6" s="1"/>
  <c r="H12" i="6"/>
  <c r="L12" i="5"/>
  <c r="M12" i="4"/>
  <c r="C5" i="7"/>
  <c r="C8" i="7" s="1"/>
  <c r="C13" i="7" s="1"/>
  <c r="C26" i="7" s="1"/>
  <c r="C28" i="7" s="1"/>
  <c r="H34" i="6" l="1"/>
  <c r="I4" i="6" s="1"/>
  <c r="N12" i="4"/>
  <c r="M12" i="5"/>
  <c r="I10" i="6" l="1"/>
  <c r="I29" i="6" s="1"/>
  <c r="I32" i="6" s="1"/>
  <c r="N12" i="5"/>
  <c r="C5" i="8"/>
  <c r="C8" i="8" s="1"/>
  <c r="C13" i="8" s="1"/>
  <c r="C26" i="8" s="1"/>
  <c r="C28" i="8" s="1"/>
  <c r="I34" i="6" l="1"/>
  <c r="J4" i="6" s="1"/>
  <c r="I12" i="6"/>
  <c r="J10" i="6" l="1"/>
  <c r="J29" i="6" s="1"/>
  <c r="J32" i="6" s="1"/>
  <c r="J12" i="6"/>
  <c r="J34" i="6" l="1"/>
  <c r="K4" i="6" s="1"/>
  <c r="K10" i="6" l="1"/>
  <c r="K29" i="6" s="1"/>
  <c r="K32" i="6" s="1"/>
  <c r="K12" i="6"/>
  <c r="K34" i="6" l="1"/>
  <c r="L4" i="6" s="1"/>
  <c r="L10" i="6" l="1"/>
  <c r="L29" i="6" s="1"/>
  <c r="L32" i="6" s="1"/>
  <c r="L12" i="6"/>
  <c r="L34" i="6" l="1"/>
  <c r="M4" i="6" s="1"/>
  <c r="M10" i="6" l="1"/>
  <c r="M29" i="6" s="1"/>
  <c r="M32" i="6" s="1"/>
  <c r="M34" i="6" l="1"/>
  <c r="N4" i="6" s="1"/>
  <c r="M12" i="6"/>
  <c r="N10" i="6" l="1"/>
  <c r="N29" i="6" s="1"/>
  <c r="N32" i="6" s="1"/>
  <c r="N34" i="6" s="1"/>
  <c r="C5" i="9"/>
  <c r="C8" i="9" s="1"/>
  <c r="C13" i="9" s="1"/>
  <c r="C26" i="9" s="1"/>
  <c r="C28" i="9" s="1"/>
  <c r="N12" i="6" l="1"/>
</calcChain>
</file>

<file path=xl/sharedStrings.xml><?xml version="1.0" encoding="utf-8"?>
<sst xmlns="http://schemas.openxmlformats.org/spreadsheetml/2006/main" count="278" uniqueCount="106">
  <si>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</si>
  <si>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</si>
  <si>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</si>
  <si>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</si>
  <si>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</si>
  <si>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</si>
  <si>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Balance Sheet Year 1 </t>
  </si>
  <si>
    <t>Balance Sheet Year 2</t>
  </si>
  <si>
    <t>Balance Sheet Year 3</t>
  </si>
  <si>
    <t xml:space="preserve">Revenue 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</si>
  <si>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</si>
  <si>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</si>
  <si>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</si>
  <si>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</si>
  <si>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</si>
  <si>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 xml:space="preserve">Equipment </t>
  </si>
  <si>
    <t xml:space="preserve">Inventory </t>
  </si>
  <si>
    <t>Marketing</t>
  </si>
  <si>
    <t xml:space="preserve">Past Purchases Items Already Bought for the Business </t>
  </si>
  <si>
    <t xml:space="preserve">Funding Sources </t>
  </si>
  <si>
    <t xml:space="preserve">Total Start Up Costs </t>
  </si>
  <si>
    <t>Wages</t>
  </si>
  <si>
    <t>Legal Fees</t>
  </si>
  <si>
    <t xml:space="preserve">Advertising </t>
  </si>
  <si>
    <t>Supplies</t>
  </si>
  <si>
    <t xml:space="preserve">Interest Expense </t>
  </si>
  <si>
    <t xml:space="preserve">Total Expenses </t>
  </si>
  <si>
    <t xml:space="preserve">Estimated Income Tax % </t>
  </si>
  <si>
    <t>Net Profit After Tax</t>
  </si>
  <si>
    <r>
      <t>2. Gross Profit: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=B6-B8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(Revenue - Cost of Goods Sold)</t>
    </r>
  </si>
  <si>
    <t>Income Statement (Profit &amp; Loss Statement)</t>
  </si>
  <si>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Required Formula Usage:</t>
    </r>
  </si>
  <si>
    <t>Format Requirements:</t>
  </si>
  <si>
    <r>
      <rPr>
        <sz val="12"/>
        <color rgb="FF000000"/>
        <rFont val="Times New Roman"/>
        <family val="1"/>
      </rPr>
      <t>Add a </t>
    </r>
    <r>
      <rPr>
        <b/>
        <sz val="12"/>
        <color rgb="FF000000"/>
        <rFont val="Times New Roman"/>
        <family val="1"/>
      </rPr>
      <t>profit margin percentage formula: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=B18/B6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(Net Income ÷ Revenue)</t>
    </r>
  </si>
  <si>
    <r>
      <t>1. Total Revenue: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=SUM(B4:B6)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(if revenue is in rows 4-6)</t>
    </r>
  </si>
  <si>
    <t>COGS</t>
  </si>
  <si>
    <r>
      <t>3. Total Operating Expenses: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=SUM(B10:B17)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(Sum of fixed &amp; variable costs)</t>
    </r>
  </si>
  <si>
    <r>
      <t>4. Net Income (Profit/Loss):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=B10-B8-B20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(Gross Profit - Operating Expenses)</t>
    </r>
  </si>
  <si>
    <t>Net Income Before Tax</t>
  </si>
  <si>
    <t xml:space="preserve">Total Revenue </t>
  </si>
  <si>
    <t xml:space="preserve">Operating </t>
  </si>
  <si>
    <t xml:space="preserve">Gross Profit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</si>
  <si>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</si>
  <si>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</si>
  <si>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</si>
  <si>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</si>
  <si>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</si>
  <si>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</si>
  <si>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</si>
  <si>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</si>
  <si>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</si>
  <si>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</si>
  <si>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</si>
  <si>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</si>
  <si>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</si>
  <si>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</si>
  <si>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</si>
  <si>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</si>
  <si>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 xml:space="preserve">Salaries and Wages </t>
  </si>
  <si>
    <t xml:space="preserve">Office Supplies etc.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</si>
  <si>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</si>
  <si>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</si>
  <si>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</si>
  <si>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</si>
  <si>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</si>
  <si>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</si>
  <si>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</si>
  <si>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</si>
  <si>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</si>
  <si>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</si>
  <si>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</si>
  <si>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>Carlo Loan</t>
  </si>
  <si>
    <t>Product Sales</t>
  </si>
  <si>
    <t>na</t>
  </si>
  <si>
    <t>Cash On Hand</t>
  </si>
  <si>
    <t>Inventories</t>
  </si>
  <si>
    <t>Total Current Assets</t>
  </si>
  <si>
    <t>Net Investment and Equipment</t>
  </si>
  <si>
    <t>Total Fixed Assets</t>
  </si>
  <si>
    <t>Total Assets</t>
  </si>
  <si>
    <t>Accounts Payable</t>
  </si>
  <si>
    <t>Current Loan</t>
  </si>
  <si>
    <t>Total Current Liabilities</t>
  </si>
  <si>
    <t>Carlo Patigdas Capital</t>
  </si>
  <si>
    <t>Long Term Bank Loans Outstanding</t>
  </si>
  <si>
    <t>Total Liabilities</t>
  </si>
  <si>
    <t>Total Long Term Liabilities</t>
  </si>
  <si>
    <t>Total Shareholder Equity</t>
  </si>
  <si>
    <t>ASSETS</t>
  </si>
  <si>
    <t>LIABILITIES</t>
  </si>
  <si>
    <t>SHAREHOLDER EQUITY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</si>
  <si>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</si>
  <si>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</si>
  <si>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</si>
  <si>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</si>
  <si>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</si>
  <si>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</si>
  <si>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</si>
  <si>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</si>
  <si>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</si>
  <si>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</si>
  <si>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</si>
  <si>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</si>
  <si>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Operating Expneses</t>
  </si>
  <si>
    <t>Profit Margin Percentage</t>
  </si>
  <si>
    <t>Commission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</si>
</sst>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i/>
      <sz val="12"/>
      <color rgb="FF000000"/>
      <name val="Times New Roman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164" fontId="0" fillId="0" borderId="6" xfId="0" applyNumberFormat="1" applyBorder="1"/>
    <xf numFmtId="0" fontId="0" fillId="0" borderId="5" xfId="0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0" fillId="0" borderId="0" xfId="0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0" xfId="0" applyNumberFormat="1"/>
    <xf numFmtId="0" fontId="3" fillId="0" borderId="5" xfId="0" applyFont="1" applyBorder="1"/>
    <xf numFmtId="0" fontId="4" fillId="0" borderId="6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3" fillId="0" borderId="5" xfId="0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15" fillId="0" borderId="5" xfId="0" applyFont="1" applyBorder="1"/>
    <xf numFmtId="0" fontId="3" fillId="0" borderId="7" xfId="0" applyFont="1" applyBorder="1"/>
    <xf numFmtId="0" fontId="10" fillId="0" borderId="0" xfId="0" applyFont="1"/>
    <xf numFmtId="0" fontId="3" fillId="0" borderId="0" xfId="0" applyFont="1"/>
    <xf numFmtId="0" fontId="4" fillId="0" borderId="0" xfId="0" applyFont="1"/>
    <xf numFmtId="164" fontId="0" fillId="0" borderId="8" xfId="1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2" xfId="0" applyFont="1" applyBorder="1"/>
    <xf numFmtId="9" fontId="0" fillId="0" borderId="13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B1:Q18"/>
  <sheetViews>
    <sheetView zoomScaleNormal="170" workbookViewId="0">
      <selection activeCell="C10" sqref="C10"/>
    </sheetView>
  </sheetViews>
  <sheetFormatPr baseColWidth="10" defaultColWidth="36.1640625" defaultRowHeight="16" x14ac:dyDescent="0.2"/>
  <sheetData>
    <row r="1" spans="2:17" x14ac:dyDescent="0.2">
      <c r="C1" s="22"/>
    </row>
    <row r="2" spans="2:17" ht="17" thickBot="1" x14ac:dyDescent="0.25">
      <c r="C2" s="22"/>
    </row>
    <row r="3" spans="2:17" x14ac:dyDescent="0.2">
      <c r="B3" s="59" t="s">
        <v>11</v>
      </c>
      <c r="C3" s="60"/>
      <c r="D3" s="23"/>
      <c r="E3" s="23"/>
      <c r="F3" s="23"/>
      <c r="G3" s="23"/>
      <c r="H3" s="23"/>
    </row>
    <row r="4" spans="2:17" ht="16" customHeight="1" x14ac:dyDescent="0.2">
      <c r="B4" s="57" t="s">
        <v>18</v>
      </c>
      <c r="C4" s="58"/>
      <c r="D4" s="23"/>
      <c r="E4" s="23"/>
      <c r="F4" s="23"/>
      <c r="G4" s="23"/>
      <c r="H4" s="23"/>
      <c r="I4" s="23"/>
      <c r="J4" s="23"/>
    </row>
    <row r="5" spans="2:17" x14ac:dyDescent="0.2">
      <c r="B5" s="24" t="s">
        <v>13</v>
      </c>
      <c r="C5" s="25" t="s">
        <v>12</v>
      </c>
      <c r="D5" s="23"/>
      <c r="E5" s="23"/>
      <c r="F5" s="23"/>
      <c r="G5" s="23"/>
      <c r="H5" s="23"/>
      <c r="I5" s="23"/>
      <c r="P5" s="23"/>
      <c r="Q5" s="23"/>
    </row>
    <row r="6" spans="2:17" x14ac:dyDescent="0.2">
      <c r="B6" s="26" t="s">
        <v>73</v>
      </c>
      <c r="C6" s="27">
        <v>0</v>
      </c>
      <c r="D6" s="23"/>
      <c r="E6" s="23"/>
      <c r="F6" s="23"/>
      <c r="G6" s="23"/>
      <c r="H6" s="23"/>
      <c r="I6" s="23"/>
      <c r="P6" s="23"/>
      <c r="Q6" s="23"/>
    </row>
    <row r="7" spans="2:17" ht="16" customHeight="1" x14ac:dyDescent="0.2">
      <c r="B7" s="26"/>
      <c r="C7" s="28"/>
      <c r="D7" s="23"/>
      <c r="E7" s="23"/>
      <c r="F7" s="23"/>
      <c r="G7" s="23"/>
      <c r="H7" s="23"/>
      <c r="I7" s="23"/>
    </row>
    <row r="8" spans="2:17" x14ac:dyDescent="0.2">
      <c r="B8" s="24" t="s">
        <v>70</v>
      </c>
      <c r="C8" s="28"/>
      <c r="D8" s="23"/>
      <c r="E8" s="23"/>
      <c r="F8" s="23"/>
      <c r="G8" s="23"/>
      <c r="H8" s="23"/>
      <c r="I8" s="23"/>
    </row>
    <row r="9" spans="2:17" x14ac:dyDescent="0.2">
      <c r="B9" s="26" t="s">
        <v>15</v>
      </c>
      <c r="C9" s="27">
        <v>10000</v>
      </c>
      <c r="D9" s="23"/>
      <c r="E9" s="23"/>
      <c r="F9" s="23"/>
      <c r="G9" s="23"/>
      <c r="H9" s="23"/>
      <c r="I9" s="23"/>
    </row>
    <row r="10" spans="2:17" x14ac:dyDescent="0.2">
      <c r="B10" s="26" t="s">
        <v>16</v>
      </c>
      <c r="C10" s="27">
        <v>3000</v>
      </c>
      <c r="D10" s="23"/>
      <c r="E10" s="23"/>
      <c r="F10" s="23"/>
      <c r="G10" s="23"/>
      <c r="H10" s="23"/>
    </row>
    <row r="11" spans="2:17" x14ac:dyDescent="0.2">
      <c r="B11" s="26" t="s">
        <v>17</v>
      </c>
      <c r="C11" s="27">
        <v>150</v>
      </c>
      <c r="D11" s="23"/>
      <c r="E11" s="23"/>
      <c r="F11" s="23"/>
      <c r="G11" s="23"/>
      <c r="H11" s="23"/>
    </row>
    <row r="12" spans="2:17" x14ac:dyDescent="0.2">
      <c r="B12" s="26"/>
      <c r="C12" s="27"/>
      <c r="D12" s="23"/>
      <c r="E12" s="23"/>
      <c r="F12" s="23"/>
      <c r="G12" s="23"/>
      <c r="H12" s="23"/>
    </row>
    <row r="13" spans="2:17" x14ac:dyDescent="0.2">
      <c r="B13" s="26"/>
      <c r="C13" s="27"/>
      <c r="D13" s="23"/>
      <c r="E13" s="23"/>
      <c r="F13" s="23"/>
      <c r="G13" s="23"/>
      <c r="H13" s="23"/>
    </row>
    <row r="14" spans="2:17" x14ac:dyDescent="0.2">
      <c r="B14" s="24" t="s">
        <v>20</v>
      </c>
      <c r="C14" s="27">
        <f>SUM(C9:C13)</f>
        <v>13150</v>
      </c>
      <c r="D14" s="23"/>
      <c r="E14" s="23"/>
      <c r="F14" s="23"/>
      <c r="G14" s="23"/>
      <c r="H14" s="23"/>
    </row>
    <row r="15" spans="2:17" ht="16" customHeight="1" x14ac:dyDescent="0.2">
      <c r="B15" s="24"/>
      <c r="C15" s="28"/>
      <c r="D15" s="23"/>
      <c r="E15" s="23"/>
      <c r="F15" s="23"/>
      <c r="G15" s="23"/>
      <c r="H15" s="23"/>
    </row>
    <row r="16" spans="2:17" x14ac:dyDescent="0.2">
      <c r="B16" s="24" t="s">
        <v>19</v>
      </c>
      <c r="C16" s="28"/>
      <c r="D16" s="23"/>
      <c r="E16" s="23"/>
      <c r="F16" s="23"/>
      <c r="G16" s="23"/>
      <c r="H16" s="23"/>
    </row>
    <row r="17" spans="2:8" x14ac:dyDescent="0.2">
      <c r="B17" s="26" t="s">
        <v>14</v>
      </c>
      <c r="C17" s="27">
        <v>5000</v>
      </c>
      <c r="D17" s="23"/>
      <c r="E17" s="23"/>
      <c r="F17" s="23"/>
      <c r="G17" s="23"/>
      <c r="H17" s="23"/>
    </row>
    <row r="18" spans="2:8" ht="17" thickBot="1" x14ac:dyDescent="0.25">
      <c r="B18" s="29" t="s">
        <v>71</v>
      </c>
      <c r="C18" s="30">
        <v>10000</v>
      </c>
      <c r="D18" s="23"/>
      <c r="E18" s="23"/>
      <c r="F18" s="23"/>
      <c r="G18" s="23"/>
      <c r="H18" s="23"/>
    </row>
  </sheetData>
  <mergeCells count="2">
    <mergeCell ref="B4:C4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B1:R41"/>
  <sheetViews>
    <sheetView tabSelected="1" workbookViewId="0">
      <selection activeCell="B32" sqref="B32"/>
    </sheetView>
  </sheetViews>
  <sheetFormatPr baseColWidth="10" defaultRowHeight="16" x14ac:dyDescent="0.2"/>
  <cols>
    <col min="2" max="2" width="26.33203125" bestFit="1" customWidth="1"/>
    <col min="15" max="15" width="12" bestFit="1" customWidth="1"/>
  </cols>
  <sheetData>
    <row r="1" spans="2:15" ht="17" thickBot="1" x14ac:dyDescent="0.25"/>
    <row r="2" spans="2:15" x14ac:dyDescent="0.2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2:15" x14ac:dyDescent="0.2">
      <c r="B3" s="16"/>
      <c r="C3" s="34" t="s">
        <v>91</v>
      </c>
      <c r="D3" s="34" t="s">
        <v>92</v>
      </c>
      <c r="E3" s="34" t="s">
        <v>93</v>
      </c>
      <c r="F3" s="34" t="s">
        <v>94</v>
      </c>
      <c r="G3" s="34" t="s">
        <v>95</v>
      </c>
      <c r="H3" s="34" t="s">
        <v>96</v>
      </c>
      <c r="I3" s="34" t="s">
        <v>97</v>
      </c>
      <c r="J3" s="34" t="s">
        <v>98</v>
      </c>
      <c r="K3" s="34" t="s">
        <v>99</v>
      </c>
      <c r="L3" s="34" t="s">
        <v>100</v>
      </c>
      <c r="M3" s="34" t="s">
        <v>101</v>
      </c>
      <c r="N3" s="34" t="s">
        <v>102</v>
      </c>
      <c r="O3" s="17" t="s">
        <v>10</v>
      </c>
    </row>
    <row r="4" spans="2:15" x14ac:dyDescent="0.2">
      <c r="B4" s="18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7"/>
    </row>
    <row r="5" spans="2:15" x14ac:dyDescent="0.2">
      <c r="B5" s="16" t="s">
        <v>72</v>
      </c>
      <c r="C5" s="36">
        <f>450*3</f>
        <v>1350</v>
      </c>
      <c r="D5" s="36">
        <f t="shared" ref="D5:N5" si="0">450*3</f>
        <v>1350</v>
      </c>
      <c r="E5" s="36">
        <f t="shared" si="0"/>
        <v>1350</v>
      </c>
      <c r="F5" s="36">
        <f t="shared" si="0"/>
        <v>1350</v>
      </c>
      <c r="G5" s="36">
        <f t="shared" si="0"/>
        <v>1350</v>
      </c>
      <c r="H5" s="36">
        <f t="shared" si="0"/>
        <v>1350</v>
      </c>
      <c r="I5" s="36">
        <f t="shared" si="0"/>
        <v>1350</v>
      </c>
      <c r="J5" s="36">
        <f t="shared" si="0"/>
        <v>1350</v>
      </c>
      <c r="K5" s="36">
        <f t="shared" si="0"/>
        <v>1350</v>
      </c>
      <c r="L5" s="36">
        <f t="shared" si="0"/>
        <v>1350</v>
      </c>
      <c r="M5" s="36">
        <f t="shared" si="0"/>
        <v>1350</v>
      </c>
      <c r="N5" s="36">
        <f t="shared" si="0"/>
        <v>1350</v>
      </c>
      <c r="O5" s="37">
        <f>SUM(C5:N5)</f>
        <v>16200</v>
      </c>
    </row>
    <row r="6" spans="2:15" x14ac:dyDescent="0.2"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8"/>
    </row>
    <row r="7" spans="2:15" x14ac:dyDescent="0.2"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8"/>
    </row>
    <row r="8" spans="2:15" x14ac:dyDescent="0.2">
      <c r="B8" s="18" t="s">
        <v>39</v>
      </c>
      <c r="C8" s="36">
        <f>SUM(C5:C7)</f>
        <v>1350</v>
      </c>
      <c r="D8" s="36">
        <f t="shared" ref="D8:N8" si="1">SUM(D5:D7)</f>
        <v>1350</v>
      </c>
      <c r="E8" s="36">
        <f t="shared" si="1"/>
        <v>1350</v>
      </c>
      <c r="F8" s="36">
        <f t="shared" si="1"/>
        <v>1350</v>
      </c>
      <c r="G8" s="36">
        <f t="shared" si="1"/>
        <v>1350</v>
      </c>
      <c r="H8" s="36">
        <f t="shared" si="1"/>
        <v>1350</v>
      </c>
      <c r="I8" s="36">
        <f t="shared" si="1"/>
        <v>1350</v>
      </c>
      <c r="J8" s="36">
        <f t="shared" si="1"/>
        <v>1350</v>
      </c>
      <c r="K8" s="36">
        <f t="shared" si="1"/>
        <v>1350</v>
      </c>
      <c r="L8" s="36">
        <f t="shared" si="1"/>
        <v>1350</v>
      </c>
      <c r="M8" s="36">
        <f t="shared" si="1"/>
        <v>1350</v>
      </c>
      <c r="N8" s="36">
        <f t="shared" si="1"/>
        <v>1350</v>
      </c>
      <c r="O8" s="37">
        <f>SUM(C8:N8)</f>
        <v>16200</v>
      </c>
    </row>
    <row r="9" spans="2:15" x14ac:dyDescent="0.2">
      <c r="B9" s="18" t="s">
        <v>35</v>
      </c>
      <c r="C9" s="36">
        <f>$C$5*(1-0.85)</f>
        <v>202.50000000000003</v>
      </c>
      <c r="D9" s="36">
        <f t="shared" ref="D9:N9" si="2">$C$5*(1-0.85)</f>
        <v>202.50000000000003</v>
      </c>
      <c r="E9" s="36">
        <f t="shared" si="2"/>
        <v>202.50000000000003</v>
      </c>
      <c r="F9" s="36">
        <f t="shared" si="2"/>
        <v>202.50000000000003</v>
      </c>
      <c r="G9" s="36">
        <f t="shared" si="2"/>
        <v>202.50000000000003</v>
      </c>
      <c r="H9" s="36">
        <f t="shared" si="2"/>
        <v>202.50000000000003</v>
      </c>
      <c r="I9" s="36">
        <f t="shared" si="2"/>
        <v>202.50000000000003</v>
      </c>
      <c r="J9" s="36">
        <f t="shared" si="2"/>
        <v>202.50000000000003</v>
      </c>
      <c r="K9" s="36">
        <f t="shared" si="2"/>
        <v>202.50000000000003</v>
      </c>
      <c r="L9" s="36">
        <f t="shared" si="2"/>
        <v>202.50000000000003</v>
      </c>
      <c r="M9" s="36">
        <f t="shared" si="2"/>
        <v>202.50000000000003</v>
      </c>
      <c r="N9" s="36">
        <f t="shared" si="2"/>
        <v>202.50000000000003</v>
      </c>
      <c r="O9" s="37">
        <f>SUM(C9:N9)</f>
        <v>2430.0000000000005</v>
      </c>
    </row>
    <row r="10" spans="2:15" x14ac:dyDescent="0.2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8"/>
    </row>
    <row r="11" spans="2:15" x14ac:dyDescent="0.2">
      <c r="B11" s="18" t="s">
        <v>41</v>
      </c>
      <c r="C11" s="36">
        <f>C8-C9</f>
        <v>1147.5</v>
      </c>
      <c r="D11" s="36">
        <f t="shared" ref="D11:N11" si="3">D8-D9</f>
        <v>1147.5</v>
      </c>
      <c r="E11" s="36">
        <f t="shared" si="3"/>
        <v>1147.5</v>
      </c>
      <c r="F11" s="36">
        <f t="shared" si="3"/>
        <v>1147.5</v>
      </c>
      <c r="G11" s="36">
        <f t="shared" si="3"/>
        <v>1147.5</v>
      </c>
      <c r="H11" s="36">
        <f t="shared" si="3"/>
        <v>1147.5</v>
      </c>
      <c r="I11" s="36">
        <f t="shared" si="3"/>
        <v>1147.5</v>
      </c>
      <c r="J11" s="36">
        <f t="shared" si="3"/>
        <v>1147.5</v>
      </c>
      <c r="K11" s="36">
        <f t="shared" si="3"/>
        <v>1147.5</v>
      </c>
      <c r="L11" s="36">
        <f t="shared" si="3"/>
        <v>1147.5</v>
      </c>
      <c r="M11" s="36">
        <f t="shared" si="3"/>
        <v>1147.5</v>
      </c>
      <c r="N11" s="36">
        <f t="shared" si="3"/>
        <v>1147.5</v>
      </c>
      <c r="O11" s="37">
        <f>SUM(C11:N11)</f>
        <v>13770</v>
      </c>
    </row>
    <row r="12" spans="2:15" x14ac:dyDescent="0.2"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8"/>
    </row>
    <row r="13" spans="2:15" x14ac:dyDescent="0.2">
      <c r="B13" s="18" t="s">
        <v>103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8"/>
    </row>
    <row r="14" spans="2:15" x14ac:dyDescent="0.2">
      <c r="B14" s="16" t="s">
        <v>21</v>
      </c>
      <c r="C14" s="36">
        <f>18*2*4</f>
        <v>144</v>
      </c>
      <c r="D14" s="36">
        <f t="shared" ref="D14:N14" si="4">18*2*4</f>
        <v>144</v>
      </c>
      <c r="E14" s="36">
        <f t="shared" si="4"/>
        <v>144</v>
      </c>
      <c r="F14" s="36">
        <f t="shared" si="4"/>
        <v>144</v>
      </c>
      <c r="G14" s="36">
        <f t="shared" si="4"/>
        <v>144</v>
      </c>
      <c r="H14" s="36">
        <f t="shared" si="4"/>
        <v>144</v>
      </c>
      <c r="I14" s="36">
        <f t="shared" si="4"/>
        <v>144</v>
      </c>
      <c r="J14" s="36">
        <f t="shared" si="4"/>
        <v>144</v>
      </c>
      <c r="K14" s="36">
        <f t="shared" si="4"/>
        <v>144</v>
      </c>
      <c r="L14" s="36">
        <f t="shared" si="4"/>
        <v>144</v>
      </c>
      <c r="M14" s="36">
        <f t="shared" si="4"/>
        <v>144</v>
      </c>
      <c r="N14" s="36">
        <f t="shared" si="4"/>
        <v>144</v>
      </c>
      <c r="O14" s="37">
        <f>SUM(C14:N14)</f>
        <v>1728</v>
      </c>
    </row>
    <row r="15" spans="2:15" x14ac:dyDescent="0.2">
      <c r="B15" s="16" t="s">
        <v>22</v>
      </c>
      <c r="C15" s="36">
        <v>2000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7">
        <f>SUM(C15:N15)</f>
        <v>2000</v>
      </c>
    </row>
    <row r="16" spans="2:15" x14ac:dyDescent="0.2">
      <c r="B16" s="16" t="s">
        <v>23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f>SUM(C16:N16)</f>
        <v>0</v>
      </c>
    </row>
    <row r="17" spans="2:18" x14ac:dyDescent="0.2">
      <c r="B17" s="16" t="s">
        <v>24</v>
      </c>
      <c r="C17" s="36">
        <f>C9</f>
        <v>202.50000000000003</v>
      </c>
      <c r="D17" s="36">
        <f t="shared" ref="D17:N17" si="5">D9</f>
        <v>202.50000000000003</v>
      </c>
      <c r="E17" s="36">
        <f t="shared" si="5"/>
        <v>202.50000000000003</v>
      </c>
      <c r="F17" s="36">
        <f t="shared" si="5"/>
        <v>202.50000000000003</v>
      </c>
      <c r="G17" s="36">
        <f t="shared" si="5"/>
        <v>202.50000000000003</v>
      </c>
      <c r="H17" s="36">
        <f t="shared" si="5"/>
        <v>202.50000000000003</v>
      </c>
      <c r="I17" s="36">
        <f t="shared" si="5"/>
        <v>202.50000000000003</v>
      </c>
      <c r="J17" s="36">
        <f t="shared" si="5"/>
        <v>202.50000000000003</v>
      </c>
      <c r="K17" s="36">
        <f t="shared" si="5"/>
        <v>202.50000000000003</v>
      </c>
      <c r="L17" s="36">
        <f t="shared" si="5"/>
        <v>202.50000000000003</v>
      </c>
      <c r="M17" s="36">
        <f t="shared" si="5"/>
        <v>202.50000000000003</v>
      </c>
      <c r="N17" s="36">
        <f t="shared" si="5"/>
        <v>202.50000000000003</v>
      </c>
      <c r="O17" s="37">
        <f>SUM(C17:N17)</f>
        <v>2430.0000000000005</v>
      </c>
    </row>
    <row r="18" spans="2:18" x14ac:dyDescent="0.2">
      <c r="B18" s="16" t="s">
        <v>25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</row>
    <row r="19" spans="2:18" ht="15" customHeight="1" x14ac:dyDescent="0.2"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8"/>
    </row>
    <row r="20" spans="2:18" ht="15" customHeight="1" x14ac:dyDescent="0.2">
      <c r="B20" s="2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8"/>
    </row>
    <row r="21" spans="2:18" x14ac:dyDescent="0.2">
      <c r="B21" s="18" t="s">
        <v>26</v>
      </c>
      <c r="C21" s="36">
        <f>SUM(C14:C17)</f>
        <v>2346.5</v>
      </c>
      <c r="D21" s="36">
        <f t="shared" ref="D21:N21" si="6">SUM(D14:D17)</f>
        <v>346.5</v>
      </c>
      <c r="E21" s="36">
        <f t="shared" si="6"/>
        <v>346.5</v>
      </c>
      <c r="F21" s="36">
        <f t="shared" si="6"/>
        <v>346.5</v>
      </c>
      <c r="G21" s="36">
        <f t="shared" si="6"/>
        <v>346.5</v>
      </c>
      <c r="H21" s="36">
        <f t="shared" si="6"/>
        <v>346.5</v>
      </c>
      <c r="I21" s="36">
        <f t="shared" si="6"/>
        <v>346.5</v>
      </c>
      <c r="J21" s="36">
        <f t="shared" si="6"/>
        <v>346.5</v>
      </c>
      <c r="K21" s="36">
        <f t="shared" si="6"/>
        <v>346.5</v>
      </c>
      <c r="L21" s="36">
        <f t="shared" si="6"/>
        <v>346.5</v>
      </c>
      <c r="M21" s="36">
        <f t="shared" si="6"/>
        <v>346.5</v>
      </c>
      <c r="N21" s="36">
        <f t="shared" si="6"/>
        <v>346.5</v>
      </c>
      <c r="O21" s="37">
        <f>SUM(C21:N21)</f>
        <v>6158</v>
      </c>
    </row>
    <row r="22" spans="2:18" x14ac:dyDescent="0.2">
      <c r="B22" s="1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8"/>
    </row>
    <row r="23" spans="2:18" x14ac:dyDescent="0.2">
      <c r="B23" s="18" t="s">
        <v>38</v>
      </c>
      <c r="C23" s="36">
        <f>C11-C9-C21</f>
        <v>-1401.5</v>
      </c>
      <c r="D23" s="36">
        <f t="shared" ref="D23:N23" si="7">D11-D9-D21</f>
        <v>598.5</v>
      </c>
      <c r="E23" s="36">
        <f t="shared" si="7"/>
        <v>598.5</v>
      </c>
      <c r="F23" s="36">
        <f t="shared" si="7"/>
        <v>598.5</v>
      </c>
      <c r="G23" s="36">
        <f t="shared" si="7"/>
        <v>598.5</v>
      </c>
      <c r="H23" s="36">
        <f t="shared" si="7"/>
        <v>598.5</v>
      </c>
      <c r="I23" s="36">
        <f t="shared" si="7"/>
        <v>598.5</v>
      </c>
      <c r="J23" s="36">
        <f t="shared" si="7"/>
        <v>598.5</v>
      </c>
      <c r="K23" s="36">
        <f t="shared" si="7"/>
        <v>598.5</v>
      </c>
      <c r="L23" s="36">
        <f t="shared" si="7"/>
        <v>598.5</v>
      </c>
      <c r="M23" s="36">
        <f t="shared" si="7"/>
        <v>598.5</v>
      </c>
      <c r="N23" s="36">
        <f t="shared" si="7"/>
        <v>598.5</v>
      </c>
      <c r="O23" s="37">
        <f>SUM(C23:N23)</f>
        <v>5182</v>
      </c>
    </row>
    <row r="24" spans="2:18" x14ac:dyDescent="0.2">
      <c r="B24" s="16" t="s">
        <v>27</v>
      </c>
      <c r="C24" s="39">
        <v>5.0599999999999999E-2</v>
      </c>
      <c r="D24" s="39">
        <v>5.0599999999999999E-2</v>
      </c>
      <c r="E24" s="39">
        <v>5.0599999999999999E-2</v>
      </c>
      <c r="F24" s="39">
        <v>5.0599999999999999E-2</v>
      </c>
      <c r="G24" s="39">
        <v>5.0599999999999999E-2</v>
      </c>
      <c r="H24" s="39">
        <v>5.0599999999999999E-2</v>
      </c>
      <c r="I24" s="39">
        <v>5.0599999999999999E-2</v>
      </c>
      <c r="J24" s="39">
        <v>5.0599999999999999E-2</v>
      </c>
      <c r="K24" s="39">
        <v>5.0599999999999999E-2</v>
      </c>
      <c r="L24" s="39">
        <v>5.0599999999999999E-2</v>
      </c>
      <c r="M24" s="39">
        <v>5.0599999999999999E-2</v>
      </c>
      <c r="N24" s="39">
        <v>5.0599999999999999E-2</v>
      </c>
      <c r="O24" s="40"/>
    </row>
    <row r="25" spans="2:18" ht="17" thickBot="1" x14ac:dyDescent="0.25">
      <c r="B25" s="21" t="s">
        <v>28</v>
      </c>
      <c r="C25" s="52">
        <f>C23-(C23*0.05)</f>
        <v>-1331.425</v>
      </c>
      <c r="D25" s="52">
        <f t="shared" ref="D25:N25" si="8">D23-(D23*0.05)</f>
        <v>568.57500000000005</v>
      </c>
      <c r="E25" s="52">
        <f t="shared" si="8"/>
        <v>568.57500000000005</v>
      </c>
      <c r="F25" s="52">
        <f t="shared" si="8"/>
        <v>568.57500000000005</v>
      </c>
      <c r="G25" s="52">
        <f t="shared" si="8"/>
        <v>568.57500000000005</v>
      </c>
      <c r="H25" s="52">
        <f t="shared" si="8"/>
        <v>568.57500000000005</v>
      </c>
      <c r="I25" s="52">
        <f t="shared" si="8"/>
        <v>568.57500000000005</v>
      </c>
      <c r="J25" s="52">
        <f t="shared" si="8"/>
        <v>568.57500000000005</v>
      </c>
      <c r="K25" s="52">
        <f t="shared" si="8"/>
        <v>568.57500000000005</v>
      </c>
      <c r="L25" s="52">
        <f t="shared" si="8"/>
        <v>568.57500000000005</v>
      </c>
      <c r="M25" s="52">
        <f t="shared" si="8"/>
        <v>568.57500000000005</v>
      </c>
      <c r="N25" s="52">
        <f t="shared" si="8"/>
        <v>568.57500000000005</v>
      </c>
      <c r="O25" s="53">
        <f>SUM(C25:N25)</f>
        <v>4922.8999999999996</v>
      </c>
    </row>
    <row r="26" spans="2:18" ht="17" thickBot="1" x14ac:dyDescent="0.25"/>
    <row r="27" spans="2:18" ht="17" thickBot="1" x14ac:dyDescent="0.25">
      <c r="B27" s="54" t="s">
        <v>104</v>
      </c>
      <c r="C27" s="55">
        <f>C23/C8</f>
        <v>-1.038148148148148</v>
      </c>
      <c r="D27" s="55">
        <f t="shared" ref="D27:O27" si="9">D23/D8</f>
        <v>0.44333333333333336</v>
      </c>
      <c r="E27" s="55">
        <f t="shared" si="9"/>
        <v>0.44333333333333336</v>
      </c>
      <c r="F27" s="55">
        <f t="shared" si="9"/>
        <v>0.44333333333333336</v>
      </c>
      <c r="G27" s="55">
        <f t="shared" si="9"/>
        <v>0.44333333333333336</v>
      </c>
      <c r="H27" s="55">
        <f t="shared" si="9"/>
        <v>0.44333333333333336</v>
      </c>
      <c r="I27" s="55">
        <f t="shared" si="9"/>
        <v>0.44333333333333336</v>
      </c>
      <c r="J27" s="55">
        <f t="shared" si="9"/>
        <v>0.44333333333333336</v>
      </c>
      <c r="K27" s="55">
        <f t="shared" si="9"/>
        <v>0.44333333333333336</v>
      </c>
      <c r="L27" s="55">
        <f t="shared" si="9"/>
        <v>0.44333333333333336</v>
      </c>
      <c r="M27" s="55">
        <f t="shared" si="9"/>
        <v>0.44333333333333336</v>
      </c>
      <c r="N27" s="55">
        <f t="shared" si="9"/>
        <v>0.44333333333333336</v>
      </c>
      <c r="O27" s="56">
        <f t="shared" si="9"/>
        <v>0.31987654320987652</v>
      </c>
    </row>
    <row r="31" spans="2:18" ht="18" x14ac:dyDescent="0.2">
      <c r="C31" s="1" t="s">
        <v>30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"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3:18" x14ac:dyDescent="0.2">
      <c r="C33" s="3" t="s">
        <v>31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3:18" x14ac:dyDescent="0.2"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3:18" x14ac:dyDescent="0.2">
      <c r="C35" s="5" t="s">
        <v>34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3:18" x14ac:dyDescent="0.2">
      <c r="C36" s="5" t="s">
        <v>29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3:18" x14ac:dyDescent="0.2">
      <c r="C37" s="5" t="s">
        <v>36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3:18" x14ac:dyDescent="0.2">
      <c r="C38" s="5" t="s">
        <v>37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3:18" x14ac:dyDescent="0.2">
      <c r="C39" s="5" t="s">
        <v>32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3:18" ht="18" x14ac:dyDescent="0.2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3:18" ht="18" x14ac:dyDescent="0.2">
      <c r="C41" s="1" t="s">
        <v>33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mergeCells count="1">
    <mergeCell ref="B2:O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B1:O27"/>
  <sheetViews>
    <sheetView workbookViewId="0">
      <selection activeCell="T13" sqref="T13"/>
    </sheetView>
  </sheetViews>
  <sheetFormatPr baseColWidth="10" defaultRowHeight="16" x14ac:dyDescent="0.2"/>
  <cols>
    <col min="2" max="2" width="26.33203125" customWidth="1"/>
    <col min="15" max="15" width="12" bestFit="1" customWidth="1"/>
  </cols>
  <sheetData>
    <row r="1" spans="2:15" ht="17" thickBot="1" x14ac:dyDescent="0.25"/>
    <row r="2" spans="2:15" x14ac:dyDescent="0.2"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2:15" x14ac:dyDescent="0.2">
      <c r="B3" s="16"/>
      <c r="C3" s="34" t="s">
        <v>91</v>
      </c>
      <c r="D3" s="34" t="s">
        <v>92</v>
      </c>
      <c r="E3" s="34" t="s">
        <v>93</v>
      </c>
      <c r="F3" s="34" t="s">
        <v>94</v>
      </c>
      <c r="G3" s="34" t="s">
        <v>95</v>
      </c>
      <c r="H3" s="34" t="s">
        <v>96</v>
      </c>
      <c r="I3" s="34" t="s">
        <v>97</v>
      </c>
      <c r="J3" s="34" t="s">
        <v>98</v>
      </c>
      <c r="K3" s="34" t="s">
        <v>99</v>
      </c>
      <c r="L3" s="34" t="s">
        <v>100</v>
      </c>
      <c r="M3" s="34" t="s">
        <v>101</v>
      </c>
      <c r="N3" s="34" t="s">
        <v>102</v>
      </c>
      <c r="O3" s="17" t="s">
        <v>10</v>
      </c>
    </row>
    <row r="4" spans="2:15" x14ac:dyDescent="0.2">
      <c r="B4" s="18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7"/>
    </row>
    <row r="5" spans="2:15" x14ac:dyDescent="0.2">
      <c r="B5" s="16" t="s">
        <v>72</v>
      </c>
      <c r="C5" s="36">
        <f>450*4</f>
        <v>1800</v>
      </c>
      <c r="D5" s="36">
        <f t="shared" ref="D5:N5" si="0">450*4</f>
        <v>1800</v>
      </c>
      <c r="E5" s="36">
        <f t="shared" si="0"/>
        <v>1800</v>
      </c>
      <c r="F5" s="36">
        <f t="shared" si="0"/>
        <v>1800</v>
      </c>
      <c r="G5" s="36">
        <f t="shared" si="0"/>
        <v>1800</v>
      </c>
      <c r="H5" s="36">
        <f t="shared" si="0"/>
        <v>1800</v>
      </c>
      <c r="I5" s="36">
        <f t="shared" si="0"/>
        <v>1800</v>
      </c>
      <c r="J5" s="36">
        <f t="shared" si="0"/>
        <v>1800</v>
      </c>
      <c r="K5" s="36">
        <f t="shared" si="0"/>
        <v>1800</v>
      </c>
      <c r="L5" s="36">
        <f t="shared" si="0"/>
        <v>1800</v>
      </c>
      <c r="M5" s="36">
        <f t="shared" si="0"/>
        <v>1800</v>
      </c>
      <c r="N5" s="36">
        <f t="shared" si="0"/>
        <v>1800</v>
      </c>
      <c r="O5" s="37">
        <f>SUM(C5:N5)</f>
        <v>21600</v>
      </c>
    </row>
    <row r="6" spans="2:15" x14ac:dyDescent="0.2"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8"/>
    </row>
    <row r="7" spans="2:15" x14ac:dyDescent="0.2"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8"/>
    </row>
    <row r="8" spans="2:15" x14ac:dyDescent="0.2">
      <c r="B8" s="18" t="s">
        <v>39</v>
      </c>
      <c r="C8" s="36">
        <f>SUM(C5:C7)</f>
        <v>1800</v>
      </c>
      <c r="D8" s="36">
        <f t="shared" ref="D8:N8" si="1">SUM(D5:D7)</f>
        <v>1800</v>
      </c>
      <c r="E8" s="36">
        <f t="shared" si="1"/>
        <v>1800</v>
      </c>
      <c r="F8" s="36">
        <f t="shared" si="1"/>
        <v>1800</v>
      </c>
      <c r="G8" s="36">
        <f t="shared" si="1"/>
        <v>1800</v>
      </c>
      <c r="H8" s="36">
        <f t="shared" si="1"/>
        <v>1800</v>
      </c>
      <c r="I8" s="36">
        <f t="shared" si="1"/>
        <v>1800</v>
      </c>
      <c r="J8" s="36">
        <f t="shared" si="1"/>
        <v>1800</v>
      </c>
      <c r="K8" s="36">
        <f t="shared" si="1"/>
        <v>1800</v>
      </c>
      <c r="L8" s="36">
        <f t="shared" si="1"/>
        <v>1800</v>
      </c>
      <c r="M8" s="36">
        <f t="shared" si="1"/>
        <v>1800</v>
      </c>
      <c r="N8" s="36">
        <f t="shared" si="1"/>
        <v>1800</v>
      </c>
      <c r="O8" s="37">
        <f>SUM(C8:N8)</f>
        <v>21600</v>
      </c>
    </row>
    <row r="9" spans="2:15" x14ac:dyDescent="0.2">
      <c r="B9" s="18" t="s">
        <v>35</v>
      </c>
      <c r="C9" s="36">
        <f>$C$5*(1-0.85)</f>
        <v>270.00000000000006</v>
      </c>
      <c r="D9" s="36">
        <f t="shared" ref="D9:N9" si="2">$C$5*(1-0.85)</f>
        <v>270.00000000000006</v>
      </c>
      <c r="E9" s="36">
        <f t="shared" si="2"/>
        <v>270.00000000000006</v>
      </c>
      <c r="F9" s="36">
        <f t="shared" si="2"/>
        <v>270.00000000000006</v>
      </c>
      <c r="G9" s="36">
        <f t="shared" si="2"/>
        <v>270.00000000000006</v>
      </c>
      <c r="H9" s="36">
        <f t="shared" si="2"/>
        <v>270.00000000000006</v>
      </c>
      <c r="I9" s="36">
        <f t="shared" si="2"/>
        <v>270.00000000000006</v>
      </c>
      <c r="J9" s="36">
        <f t="shared" si="2"/>
        <v>270.00000000000006</v>
      </c>
      <c r="K9" s="36">
        <f t="shared" si="2"/>
        <v>270.00000000000006</v>
      </c>
      <c r="L9" s="36">
        <f t="shared" si="2"/>
        <v>270.00000000000006</v>
      </c>
      <c r="M9" s="36">
        <f t="shared" si="2"/>
        <v>270.00000000000006</v>
      </c>
      <c r="N9" s="36">
        <f t="shared" si="2"/>
        <v>270.00000000000006</v>
      </c>
      <c r="O9" s="37">
        <f>SUM(C9:N9)</f>
        <v>3240.0000000000005</v>
      </c>
    </row>
    <row r="10" spans="2:15" x14ac:dyDescent="0.2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8"/>
    </row>
    <row r="11" spans="2:15" x14ac:dyDescent="0.2">
      <c r="B11" s="18" t="s">
        <v>41</v>
      </c>
      <c r="C11" s="36">
        <f>C8-C9</f>
        <v>1530</v>
      </c>
      <c r="D11" s="36">
        <f t="shared" ref="D11:N11" si="3">D8-D9</f>
        <v>1530</v>
      </c>
      <c r="E11" s="36">
        <f t="shared" si="3"/>
        <v>1530</v>
      </c>
      <c r="F11" s="36">
        <f t="shared" si="3"/>
        <v>1530</v>
      </c>
      <c r="G11" s="36">
        <f t="shared" si="3"/>
        <v>1530</v>
      </c>
      <c r="H11" s="36">
        <f t="shared" si="3"/>
        <v>1530</v>
      </c>
      <c r="I11" s="36">
        <f t="shared" si="3"/>
        <v>1530</v>
      </c>
      <c r="J11" s="36">
        <f t="shared" si="3"/>
        <v>1530</v>
      </c>
      <c r="K11" s="36">
        <f t="shared" si="3"/>
        <v>1530</v>
      </c>
      <c r="L11" s="36">
        <f t="shared" si="3"/>
        <v>1530</v>
      </c>
      <c r="M11" s="36">
        <f t="shared" si="3"/>
        <v>1530</v>
      </c>
      <c r="N11" s="36">
        <f t="shared" si="3"/>
        <v>1530</v>
      </c>
      <c r="O11" s="37">
        <f>SUM(C11:N11)</f>
        <v>18360</v>
      </c>
    </row>
    <row r="12" spans="2:15" x14ac:dyDescent="0.2"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8"/>
    </row>
    <row r="13" spans="2:15" x14ac:dyDescent="0.2">
      <c r="B13" s="18" t="s">
        <v>40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8"/>
    </row>
    <row r="14" spans="2:15" x14ac:dyDescent="0.2">
      <c r="B14" s="16" t="s">
        <v>21</v>
      </c>
      <c r="C14" s="36">
        <f>18*2*4</f>
        <v>144</v>
      </c>
      <c r="D14" s="36">
        <f t="shared" ref="D14:N14" si="4">18*2*4</f>
        <v>144</v>
      </c>
      <c r="E14" s="36">
        <f t="shared" si="4"/>
        <v>144</v>
      </c>
      <c r="F14" s="36">
        <f t="shared" si="4"/>
        <v>144</v>
      </c>
      <c r="G14" s="36">
        <f t="shared" si="4"/>
        <v>144</v>
      </c>
      <c r="H14" s="36">
        <f t="shared" si="4"/>
        <v>144</v>
      </c>
      <c r="I14" s="36">
        <f t="shared" si="4"/>
        <v>144</v>
      </c>
      <c r="J14" s="36">
        <f t="shared" si="4"/>
        <v>144</v>
      </c>
      <c r="K14" s="36">
        <f t="shared" si="4"/>
        <v>144</v>
      </c>
      <c r="L14" s="36">
        <f t="shared" si="4"/>
        <v>144</v>
      </c>
      <c r="M14" s="36">
        <f t="shared" si="4"/>
        <v>144</v>
      </c>
      <c r="N14" s="36">
        <f t="shared" si="4"/>
        <v>144</v>
      </c>
      <c r="O14" s="37">
        <f>SUM(C14:N14)</f>
        <v>1728</v>
      </c>
    </row>
    <row r="15" spans="2:15" x14ac:dyDescent="0.2">
      <c r="B15" s="16" t="s">
        <v>22</v>
      </c>
      <c r="C15" s="36">
        <v>500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7">
        <f>SUM(C15:N15)</f>
        <v>500</v>
      </c>
    </row>
    <row r="16" spans="2:15" x14ac:dyDescent="0.2">
      <c r="B16" s="16" t="s">
        <v>23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f>SUM(C16:N16)</f>
        <v>0</v>
      </c>
    </row>
    <row r="17" spans="2:15" x14ac:dyDescent="0.2">
      <c r="B17" s="16" t="s">
        <v>24</v>
      </c>
      <c r="C17" s="36">
        <f>C9</f>
        <v>270.00000000000006</v>
      </c>
      <c r="D17" s="36">
        <f t="shared" ref="D17:N17" si="5">D9</f>
        <v>270.00000000000006</v>
      </c>
      <c r="E17" s="36">
        <f t="shared" si="5"/>
        <v>270.00000000000006</v>
      </c>
      <c r="F17" s="36">
        <f t="shared" si="5"/>
        <v>270.00000000000006</v>
      </c>
      <c r="G17" s="36">
        <f t="shared" si="5"/>
        <v>270.00000000000006</v>
      </c>
      <c r="H17" s="36">
        <f t="shared" si="5"/>
        <v>270.00000000000006</v>
      </c>
      <c r="I17" s="36">
        <f t="shared" si="5"/>
        <v>270.00000000000006</v>
      </c>
      <c r="J17" s="36">
        <f t="shared" si="5"/>
        <v>270.00000000000006</v>
      </c>
      <c r="K17" s="36">
        <f t="shared" si="5"/>
        <v>270.00000000000006</v>
      </c>
      <c r="L17" s="36">
        <f t="shared" si="5"/>
        <v>270.00000000000006</v>
      </c>
      <c r="M17" s="36">
        <f t="shared" si="5"/>
        <v>270.00000000000006</v>
      </c>
      <c r="N17" s="36">
        <f t="shared" si="5"/>
        <v>270.00000000000006</v>
      </c>
      <c r="O17" s="37">
        <f>SUM(C17:N17)</f>
        <v>3240.0000000000005</v>
      </c>
    </row>
    <row r="18" spans="2:15" x14ac:dyDescent="0.2">
      <c r="B18" s="16" t="s">
        <v>25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7">
        <v>0</v>
      </c>
    </row>
    <row r="19" spans="2:15" ht="15" customHeight="1" x14ac:dyDescent="0.2"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8"/>
    </row>
    <row r="20" spans="2:15" ht="15" customHeight="1" x14ac:dyDescent="0.2">
      <c r="B20" s="2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8"/>
    </row>
    <row r="21" spans="2:15" x14ac:dyDescent="0.2">
      <c r="B21" s="18" t="s">
        <v>26</v>
      </c>
      <c r="C21" s="36">
        <f>SUM(C14:C17)</f>
        <v>914</v>
      </c>
      <c r="D21" s="36">
        <f t="shared" ref="D21:N21" si="6">SUM(D14:D17)</f>
        <v>414.00000000000006</v>
      </c>
      <c r="E21" s="36">
        <f t="shared" si="6"/>
        <v>414.00000000000006</v>
      </c>
      <c r="F21" s="36">
        <f t="shared" si="6"/>
        <v>414.00000000000006</v>
      </c>
      <c r="G21" s="36">
        <f t="shared" si="6"/>
        <v>414.00000000000006</v>
      </c>
      <c r="H21" s="36">
        <f t="shared" si="6"/>
        <v>414.00000000000006</v>
      </c>
      <c r="I21" s="36">
        <f t="shared" si="6"/>
        <v>414.00000000000006</v>
      </c>
      <c r="J21" s="36">
        <f t="shared" si="6"/>
        <v>414.00000000000006</v>
      </c>
      <c r="K21" s="36">
        <f t="shared" si="6"/>
        <v>414.00000000000006</v>
      </c>
      <c r="L21" s="36">
        <f t="shared" si="6"/>
        <v>414.00000000000006</v>
      </c>
      <c r="M21" s="36">
        <f t="shared" si="6"/>
        <v>414.00000000000006</v>
      </c>
      <c r="N21" s="36">
        <f t="shared" si="6"/>
        <v>414.00000000000006</v>
      </c>
      <c r="O21" s="37">
        <f>SUM(C21:N21)</f>
        <v>5468</v>
      </c>
    </row>
    <row r="22" spans="2:15" x14ac:dyDescent="0.2">
      <c r="B22" s="1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8"/>
    </row>
    <row r="23" spans="2:15" x14ac:dyDescent="0.2">
      <c r="B23" s="18" t="s">
        <v>38</v>
      </c>
      <c r="C23" s="36">
        <f>C11-C9-C21</f>
        <v>346</v>
      </c>
      <c r="D23" s="36">
        <f t="shared" ref="D23:N23" si="7">D11-D9-D21</f>
        <v>846</v>
      </c>
      <c r="E23" s="36">
        <f t="shared" si="7"/>
        <v>846</v>
      </c>
      <c r="F23" s="36">
        <f t="shared" si="7"/>
        <v>846</v>
      </c>
      <c r="G23" s="36">
        <f t="shared" si="7"/>
        <v>846</v>
      </c>
      <c r="H23" s="36">
        <f t="shared" si="7"/>
        <v>846</v>
      </c>
      <c r="I23" s="36">
        <f t="shared" si="7"/>
        <v>846</v>
      </c>
      <c r="J23" s="36">
        <f t="shared" si="7"/>
        <v>846</v>
      </c>
      <c r="K23" s="36">
        <f t="shared" si="7"/>
        <v>846</v>
      </c>
      <c r="L23" s="36">
        <f t="shared" si="7"/>
        <v>846</v>
      </c>
      <c r="M23" s="36">
        <f t="shared" si="7"/>
        <v>846</v>
      </c>
      <c r="N23" s="36">
        <f t="shared" si="7"/>
        <v>846</v>
      </c>
      <c r="O23" s="37">
        <f>SUM(C23:N23)</f>
        <v>9652</v>
      </c>
    </row>
    <row r="24" spans="2:15" x14ac:dyDescent="0.2">
      <c r="B24" s="16" t="s">
        <v>27</v>
      </c>
      <c r="C24" s="39">
        <v>5.0599999999999999E-2</v>
      </c>
      <c r="D24" s="39">
        <v>5.0599999999999999E-2</v>
      </c>
      <c r="E24" s="39">
        <v>5.0599999999999999E-2</v>
      </c>
      <c r="F24" s="39">
        <v>5.0599999999999999E-2</v>
      </c>
      <c r="G24" s="39">
        <v>5.0599999999999999E-2</v>
      </c>
      <c r="H24" s="39">
        <v>5.0599999999999999E-2</v>
      </c>
      <c r="I24" s="39">
        <v>5.0599999999999999E-2</v>
      </c>
      <c r="J24" s="39">
        <v>5.0599999999999999E-2</v>
      </c>
      <c r="K24" s="39">
        <v>5.0599999999999999E-2</v>
      </c>
      <c r="L24" s="39">
        <v>5.0599999999999999E-2</v>
      </c>
      <c r="M24" s="39">
        <v>5.0599999999999999E-2</v>
      </c>
      <c r="N24" s="39">
        <v>5.0599999999999999E-2</v>
      </c>
      <c r="O24" s="40"/>
    </row>
    <row r="25" spans="2:15" ht="17" thickBot="1" x14ac:dyDescent="0.25">
      <c r="B25" s="21" t="s">
        <v>28</v>
      </c>
      <c r="C25" s="52">
        <f>C23-(C23*0.05)</f>
        <v>328.7</v>
      </c>
      <c r="D25" s="52">
        <f t="shared" ref="D25:N25" si="8">D23-(D23*0.05)</f>
        <v>803.7</v>
      </c>
      <c r="E25" s="52">
        <f t="shared" si="8"/>
        <v>803.7</v>
      </c>
      <c r="F25" s="52">
        <f t="shared" si="8"/>
        <v>803.7</v>
      </c>
      <c r="G25" s="52">
        <f t="shared" si="8"/>
        <v>803.7</v>
      </c>
      <c r="H25" s="52">
        <f t="shared" si="8"/>
        <v>803.7</v>
      </c>
      <c r="I25" s="52">
        <f t="shared" si="8"/>
        <v>803.7</v>
      </c>
      <c r="J25" s="52">
        <f t="shared" si="8"/>
        <v>803.7</v>
      </c>
      <c r="K25" s="52">
        <f t="shared" si="8"/>
        <v>803.7</v>
      </c>
      <c r="L25" s="52">
        <f t="shared" si="8"/>
        <v>803.7</v>
      </c>
      <c r="M25" s="52">
        <f t="shared" si="8"/>
        <v>803.7</v>
      </c>
      <c r="N25" s="52">
        <f t="shared" si="8"/>
        <v>803.7</v>
      </c>
      <c r="O25" s="53">
        <f>SUM(C25:N25)</f>
        <v>9169.4</v>
      </c>
    </row>
    <row r="26" spans="2:15" ht="17" thickBot="1" x14ac:dyDescent="0.25"/>
    <row r="27" spans="2:15" ht="17" thickBot="1" x14ac:dyDescent="0.25">
      <c r="B27" s="54" t="s">
        <v>104</v>
      </c>
      <c r="C27" s="55">
        <f>C23/C8</f>
        <v>0.19222222222222221</v>
      </c>
      <c r="D27" s="55">
        <f t="shared" ref="D27:O27" si="9">D23/D8</f>
        <v>0.47</v>
      </c>
      <c r="E27" s="55">
        <f t="shared" si="9"/>
        <v>0.47</v>
      </c>
      <c r="F27" s="55">
        <f t="shared" si="9"/>
        <v>0.47</v>
      </c>
      <c r="G27" s="55">
        <f t="shared" si="9"/>
        <v>0.47</v>
      </c>
      <c r="H27" s="55">
        <f t="shared" si="9"/>
        <v>0.47</v>
      </c>
      <c r="I27" s="55">
        <f t="shared" si="9"/>
        <v>0.47</v>
      </c>
      <c r="J27" s="55">
        <f t="shared" si="9"/>
        <v>0.47</v>
      </c>
      <c r="K27" s="55">
        <f t="shared" si="9"/>
        <v>0.47</v>
      </c>
      <c r="L27" s="55">
        <f t="shared" si="9"/>
        <v>0.47</v>
      </c>
      <c r="M27" s="55">
        <f t="shared" si="9"/>
        <v>0.47</v>
      </c>
      <c r="N27" s="55">
        <f t="shared" si="9"/>
        <v>0.47</v>
      </c>
      <c r="O27" s="56">
        <f t="shared" si="9"/>
        <v>0.44685185185185183</v>
      </c>
    </row>
  </sheetData>
  <mergeCells count="1">
    <mergeCell ref="B2:O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B1:O27"/>
  <sheetViews>
    <sheetView workbookViewId="0">
      <selection activeCell="K30" sqref="K30"/>
    </sheetView>
  </sheetViews>
  <sheetFormatPr baseColWidth="10" defaultRowHeight="16" x14ac:dyDescent="0.2"/>
  <cols>
    <col min="2" max="2" width="26.33203125" customWidth="1"/>
    <col min="15" max="15" width="12" bestFit="1" customWidth="1"/>
  </cols>
  <sheetData>
    <row r="1" spans="2:15" ht="17" thickBot="1" x14ac:dyDescent="0.25"/>
    <row r="2" spans="2:15" x14ac:dyDescent="0.2">
      <c r="B2" s="64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15" x14ac:dyDescent="0.2">
      <c r="B3" s="32"/>
      <c r="C3" s="35" t="s">
        <v>91</v>
      </c>
      <c r="D3" s="35" t="s">
        <v>92</v>
      </c>
      <c r="E3" s="35" t="s">
        <v>93</v>
      </c>
      <c r="F3" s="35" t="s">
        <v>94</v>
      </c>
      <c r="G3" s="35" t="s">
        <v>95</v>
      </c>
      <c r="H3" s="35" t="s">
        <v>96</v>
      </c>
      <c r="I3" s="35" t="s">
        <v>97</v>
      </c>
      <c r="J3" s="35" t="s">
        <v>98</v>
      </c>
      <c r="K3" s="35" t="s">
        <v>99</v>
      </c>
      <c r="L3" s="35" t="s">
        <v>100</v>
      </c>
      <c r="M3" s="35" t="s">
        <v>101</v>
      </c>
      <c r="N3" s="35" t="s">
        <v>102</v>
      </c>
      <c r="O3" s="33" t="s">
        <v>10</v>
      </c>
    </row>
    <row r="4" spans="2:15" x14ac:dyDescent="0.2">
      <c r="B4" s="18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7"/>
    </row>
    <row r="5" spans="2:15" x14ac:dyDescent="0.2">
      <c r="B5" s="16" t="s">
        <v>72</v>
      </c>
      <c r="C5" s="36">
        <f>450*5</f>
        <v>2250</v>
      </c>
      <c r="D5" s="36">
        <f t="shared" ref="D5:N5" si="0">450*5</f>
        <v>2250</v>
      </c>
      <c r="E5" s="36">
        <f t="shared" si="0"/>
        <v>2250</v>
      </c>
      <c r="F5" s="36">
        <f t="shared" si="0"/>
        <v>2250</v>
      </c>
      <c r="G5" s="36">
        <f t="shared" si="0"/>
        <v>2250</v>
      </c>
      <c r="H5" s="36">
        <f t="shared" si="0"/>
        <v>2250</v>
      </c>
      <c r="I5" s="36">
        <f t="shared" si="0"/>
        <v>2250</v>
      </c>
      <c r="J5" s="36">
        <f t="shared" si="0"/>
        <v>2250</v>
      </c>
      <c r="K5" s="36">
        <f t="shared" si="0"/>
        <v>2250</v>
      </c>
      <c r="L5" s="36">
        <f t="shared" si="0"/>
        <v>2250</v>
      </c>
      <c r="M5" s="36">
        <f t="shared" si="0"/>
        <v>2250</v>
      </c>
      <c r="N5" s="36">
        <f t="shared" si="0"/>
        <v>2250</v>
      </c>
      <c r="O5" s="37">
        <f>SUM(C5:N5)</f>
        <v>27000</v>
      </c>
    </row>
    <row r="6" spans="2:15" x14ac:dyDescent="0.2"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8"/>
    </row>
    <row r="7" spans="2:15" x14ac:dyDescent="0.2"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8"/>
    </row>
    <row r="8" spans="2:15" x14ac:dyDescent="0.2">
      <c r="B8" s="18" t="s">
        <v>39</v>
      </c>
      <c r="C8" s="36">
        <f>SUM(C5:C7)</f>
        <v>2250</v>
      </c>
      <c r="D8" s="36">
        <f t="shared" ref="D8:N8" si="1">SUM(D5:D7)</f>
        <v>2250</v>
      </c>
      <c r="E8" s="36">
        <f t="shared" si="1"/>
        <v>2250</v>
      </c>
      <c r="F8" s="36">
        <f t="shared" si="1"/>
        <v>2250</v>
      </c>
      <c r="G8" s="36">
        <f t="shared" si="1"/>
        <v>2250</v>
      </c>
      <c r="H8" s="36">
        <f t="shared" si="1"/>
        <v>2250</v>
      </c>
      <c r="I8" s="36">
        <f t="shared" si="1"/>
        <v>2250</v>
      </c>
      <c r="J8" s="36">
        <f t="shared" si="1"/>
        <v>2250</v>
      </c>
      <c r="K8" s="36">
        <f t="shared" si="1"/>
        <v>2250</v>
      </c>
      <c r="L8" s="36">
        <f t="shared" si="1"/>
        <v>2250</v>
      </c>
      <c r="M8" s="36">
        <f t="shared" si="1"/>
        <v>2250</v>
      </c>
      <c r="N8" s="36">
        <f t="shared" si="1"/>
        <v>2250</v>
      </c>
      <c r="O8" s="37">
        <f>SUM(C8:N8)</f>
        <v>27000</v>
      </c>
    </row>
    <row r="9" spans="2:15" x14ac:dyDescent="0.2">
      <c r="B9" s="18" t="s">
        <v>35</v>
      </c>
      <c r="C9" s="36">
        <f>$C$5*(1-0.85)</f>
        <v>337.50000000000006</v>
      </c>
      <c r="D9" s="36">
        <f t="shared" ref="D9:N9" si="2">$C$5*(1-0.85)</f>
        <v>337.50000000000006</v>
      </c>
      <c r="E9" s="36">
        <f t="shared" si="2"/>
        <v>337.50000000000006</v>
      </c>
      <c r="F9" s="36">
        <f t="shared" si="2"/>
        <v>337.50000000000006</v>
      </c>
      <c r="G9" s="36">
        <f t="shared" si="2"/>
        <v>337.50000000000006</v>
      </c>
      <c r="H9" s="36">
        <f t="shared" si="2"/>
        <v>337.50000000000006</v>
      </c>
      <c r="I9" s="36">
        <f t="shared" si="2"/>
        <v>337.50000000000006</v>
      </c>
      <c r="J9" s="36">
        <f t="shared" si="2"/>
        <v>337.50000000000006</v>
      </c>
      <c r="K9" s="36">
        <f t="shared" si="2"/>
        <v>337.50000000000006</v>
      </c>
      <c r="L9" s="36">
        <f t="shared" si="2"/>
        <v>337.50000000000006</v>
      </c>
      <c r="M9" s="36">
        <f t="shared" si="2"/>
        <v>337.50000000000006</v>
      </c>
      <c r="N9" s="36">
        <f t="shared" si="2"/>
        <v>337.50000000000006</v>
      </c>
      <c r="O9" s="37">
        <f>SUM(C9:N9)</f>
        <v>4050.0000000000005</v>
      </c>
    </row>
    <row r="10" spans="2:15" x14ac:dyDescent="0.2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8"/>
    </row>
    <row r="11" spans="2:15" x14ac:dyDescent="0.2">
      <c r="B11" s="18" t="s">
        <v>41</v>
      </c>
      <c r="C11" s="36">
        <f>C8-C9</f>
        <v>1912.5</v>
      </c>
      <c r="D11" s="36">
        <f t="shared" ref="D11:N11" si="3">D8-D9</f>
        <v>1912.5</v>
      </c>
      <c r="E11" s="36">
        <f t="shared" si="3"/>
        <v>1912.5</v>
      </c>
      <c r="F11" s="36">
        <f t="shared" si="3"/>
        <v>1912.5</v>
      </c>
      <c r="G11" s="36">
        <f t="shared" si="3"/>
        <v>1912.5</v>
      </c>
      <c r="H11" s="36">
        <f t="shared" si="3"/>
        <v>1912.5</v>
      </c>
      <c r="I11" s="36">
        <f t="shared" si="3"/>
        <v>1912.5</v>
      </c>
      <c r="J11" s="36">
        <f t="shared" si="3"/>
        <v>1912.5</v>
      </c>
      <c r="K11" s="36">
        <f t="shared" si="3"/>
        <v>1912.5</v>
      </c>
      <c r="L11" s="36">
        <f t="shared" si="3"/>
        <v>1912.5</v>
      </c>
      <c r="M11" s="36">
        <f t="shared" si="3"/>
        <v>1912.5</v>
      </c>
      <c r="N11" s="36">
        <f t="shared" si="3"/>
        <v>1912.5</v>
      </c>
      <c r="O11" s="37">
        <f>SUM(C11:N11)</f>
        <v>22950</v>
      </c>
    </row>
    <row r="12" spans="2:15" x14ac:dyDescent="0.2"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8"/>
    </row>
    <row r="13" spans="2:15" x14ac:dyDescent="0.2">
      <c r="B13" s="18" t="s">
        <v>40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8"/>
    </row>
    <row r="14" spans="2:15" x14ac:dyDescent="0.2">
      <c r="B14" s="16" t="s">
        <v>21</v>
      </c>
      <c r="C14" s="36">
        <f>18*2*4</f>
        <v>144</v>
      </c>
      <c r="D14" s="36">
        <f t="shared" ref="D14:N14" si="4">18*2*4</f>
        <v>144</v>
      </c>
      <c r="E14" s="36">
        <f t="shared" si="4"/>
        <v>144</v>
      </c>
      <c r="F14" s="36">
        <f t="shared" si="4"/>
        <v>144</v>
      </c>
      <c r="G14" s="36">
        <f t="shared" si="4"/>
        <v>144</v>
      </c>
      <c r="H14" s="36">
        <f t="shared" si="4"/>
        <v>144</v>
      </c>
      <c r="I14" s="36">
        <f t="shared" si="4"/>
        <v>144</v>
      </c>
      <c r="J14" s="36">
        <f t="shared" si="4"/>
        <v>144</v>
      </c>
      <c r="K14" s="36">
        <f t="shared" si="4"/>
        <v>144</v>
      </c>
      <c r="L14" s="36">
        <f t="shared" si="4"/>
        <v>144</v>
      </c>
      <c r="M14" s="36">
        <f t="shared" si="4"/>
        <v>144</v>
      </c>
      <c r="N14" s="36">
        <f t="shared" si="4"/>
        <v>144</v>
      </c>
      <c r="O14" s="37">
        <f>SUM(C14:N14)</f>
        <v>1728</v>
      </c>
    </row>
    <row r="15" spans="2:15" x14ac:dyDescent="0.2">
      <c r="B15" s="16" t="s">
        <v>22</v>
      </c>
      <c r="C15" s="36">
        <v>500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7">
        <f>SUM(C15:N15)</f>
        <v>500</v>
      </c>
    </row>
    <row r="16" spans="2:15" x14ac:dyDescent="0.2">
      <c r="B16" s="16" t="s">
        <v>23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f>SUM(C16:N16)</f>
        <v>0</v>
      </c>
    </row>
    <row r="17" spans="2:15" x14ac:dyDescent="0.2">
      <c r="B17" s="16" t="s">
        <v>24</v>
      </c>
      <c r="C17" s="36">
        <f>C9</f>
        <v>337.50000000000006</v>
      </c>
      <c r="D17" s="36">
        <f t="shared" ref="D17:N17" si="5">D9</f>
        <v>337.50000000000006</v>
      </c>
      <c r="E17" s="36">
        <f t="shared" si="5"/>
        <v>337.50000000000006</v>
      </c>
      <c r="F17" s="36">
        <f t="shared" si="5"/>
        <v>337.50000000000006</v>
      </c>
      <c r="G17" s="36">
        <f t="shared" si="5"/>
        <v>337.50000000000006</v>
      </c>
      <c r="H17" s="36">
        <f t="shared" si="5"/>
        <v>337.50000000000006</v>
      </c>
      <c r="I17" s="36">
        <f t="shared" si="5"/>
        <v>337.50000000000006</v>
      </c>
      <c r="J17" s="36">
        <f t="shared" si="5"/>
        <v>337.50000000000006</v>
      </c>
      <c r="K17" s="36">
        <f t="shared" si="5"/>
        <v>337.50000000000006</v>
      </c>
      <c r="L17" s="36">
        <f t="shared" si="5"/>
        <v>337.50000000000006</v>
      </c>
      <c r="M17" s="36">
        <f t="shared" si="5"/>
        <v>337.50000000000006</v>
      </c>
      <c r="N17" s="36">
        <f t="shared" si="5"/>
        <v>337.50000000000006</v>
      </c>
      <c r="O17" s="37">
        <f>SUM(C17:N17)</f>
        <v>4050.0000000000005</v>
      </c>
    </row>
    <row r="18" spans="2:15" x14ac:dyDescent="0.2">
      <c r="B18" s="16" t="s">
        <v>25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</row>
    <row r="19" spans="2:15" x14ac:dyDescent="0.2"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8"/>
    </row>
    <row r="20" spans="2:15" x14ac:dyDescent="0.2">
      <c r="B20" s="2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8"/>
    </row>
    <row r="21" spans="2:15" x14ac:dyDescent="0.2">
      <c r="B21" s="18" t="s">
        <v>26</v>
      </c>
      <c r="C21" s="36">
        <f>SUM(C14:C17)</f>
        <v>981.5</v>
      </c>
      <c r="D21" s="36">
        <f t="shared" ref="D21:N21" si="6">SUM(D14:D17)</f>
        <v>481.50000000000006</v>
      </c>
      <c r="E21" s="36">
        <f t="shared" si="6"/>
        <v>481.50000000000006</v>
      </c>
      <c r="F21" s="36">
        <f t="shared" si="6"/>
        <v>481.50000000000006</v>
      </c>
      <c r="G21" s="36">
        <f t="shared" si="6"/>
        <v>481.50000000000006</v>
      </c>
      <c r="H21" s="36">
        <f t="shared" si="6"/>
        <v>481.50000000000006</v>
      </c>
      <c r="I21" s="36">
        <f t="shared" si="6"/>
        <v>481.50000000000006</v>
      </c>
      <c r="J21" s="36">
        <f t="shared" si="6"/>
        <v>481.50000000000006</v>
      </c>
      <c r="K21" s="36">
        <f t="shared" si="6"/>
        <v>481.50000000000006</v>
      </c>
      <c r="L21" s="36">
        <f t="shared" si="6"/>
        <v>481.50000000000006</v>
      </c>
      <c r="M21" s="36">
        <f t="shared" si="6"/>
        <v>481.50000000000006</v>
      </c>
      <c r="N21" s="36">
        <f t="shared" si="6"/>
        <v>481.50000000000006</v>
      </c>
      <c r="O21" s="37">
        <f>SUM(C21:N21)</f>
        <v>6278</v>
      </c>
    </row>
    <row r="22" spans="2:15" x14ac:dyDescent="0.2">
      <c r="B22" s="1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8"/>
    </row>
    <row r="23" spans="2:15" x14ac:dyDescent="0.2">
      <c r="B23" s="18" t="s">
        <v>38</v>
      </c>
      <c r="C23" s="36">
        <f>C11-C9-C21</f>
        <v>593.5</v>
      </c>
      <c r="D23" s="36">
        <f t="shared" ref="D23:N23" si="7">D11-D9-D21</f>
        <v>1093.5</v>
      </c>
      <c r="E23" s="36">
        <f t="shared" si="7"/>
        <v>1093.5</v>
      </c>
      <c r="F23" s="36">
        <f t="shared" si="7"/>
        <v>1093.5</v>
      </c>
      <c r="G23" s="36">
        <f t="shared" si="7"/>
        <v>1093.5</v>
      </c>
      <c r="H23" s="36">
        <f t="shared" si="7"/>
        <v>1093.5</v>
      </c>
      <c r="I23" s="36">
        <f t="shared" si="7"/>
        <v>1093.5</v>
      </c>
      <c r="J23" s="36">
        <f t="shared" si="7"/>
        <v>1093.5</v>
      </c>
      <c r="K23" s="36">
        <f t="shared" si="7"/>
        <v>1093.5</v>
      </c>
      <c r="L23" s="36">
        <f t="shared" si="7"/>
        <v>1093.5</v>
      </c>
      <c r="M23" s="36">
        <f t="shared" si="7"/>
        <v>1093.5</v>
      </c>
      <c r="N23" s="36">
        <f t="shared" si="7"/>
        <v>1093.5</v>
      </c>
      <c r="O23" s="37">
        <f>SUM(C23:N23)</f>
        <v>12622</v>
      </c>
    </row>
    <row r="24" spans="2:15" x14ac:dyDescent="0.2">
      <c r="B24" s="16" t="s">
        <v>27</v>
      </c>
      <c r="C24" s="39">
        <v>5.0599999999999999E-2</v>
      </c>
      <c r="D24" s="39">
        <v>5.0599999999999999E-2</v>
      </c>
      <c r="E24" s="39">
        <v>5.0599999999999999E-2</v>
      </c>
      <c r="F24" s="39">
        <v>5.0599999999999999E-2</v>
      </c>
      <c r="G24" s="39">
        <v>5.0599999999999999E-2</v>
      </c>
      <c r="H24" s="39">
        <v>5.0599999999999999E-2</v>
      </c>
      <c r="I24" s="39">
        <v>5.0599999999999999E-2</v>
      </c>
      <c r="J24" s="39">
        <v>5.0599999999999999E-2</v>
      </c>
      <c r="K24" s="39">
        <v>5.0599999999999999E-2</v>
      </c>
      <c r="L24" s="39">
        <v>5.0599999999999999E-2</v>
      </c>
      <c r="M24" s="39">
        <v>5.0599999999999999E-2</v>
      </c>
      <c r="N24" s="39">
        <v>5.0599999999999999E-2</v>
      </c>
      <c r="O24" s="40"/>
    </row>
    <row r="25" spans="2:15" ht="17" thickBot="1" x14ac:dyDescent="0.25">
      <c r="B25" s="21" t="s">
        <v>28</v>
      </c>
      <c r="C25" s="52">
        <f>C23-(C23*0.05)</f>
        <v>563.82500000000005</v>
      </c>
      <c r="D25" s="52">
        <f t="shared" ref="D25:N25" si="8">D23-(D23*0.05)</f>
        <v>1038.825</v>
      </c>
      <c r="E25" s="52">
        <f t="shared" si="8"/>
        <v>1038.825</v>
      </c>
      <c r="F25" s="52">
        <f t="shared" si="8"/>
        <v>1038.825</v>
      </c>
      <c r="G25" s="52">
        <f t="shared" si="8"/>
        <v>1038.825</v>
      </c>
      <c r="H25" s="52">
        <f t="shared" si="8"/>
        <v>1038.825</v>
      </c>
      <c r="I25" s="52">
        <f t="shared" si="8"/>
        <v>1038.825</v>
      </c>
      <c r="J25" s="52">
        <f t="shared" si="8"/>
        <v>1038.825</v>
      </c>
      <c r="K25" s="52">
        <f t="shared" si="8"/>
        <v>1038.825</v>
      </c>
      <c r="L25" s="52">
        <f t="shared" si="8"/>
        <v>1038.825</v>
      </c>
      <c r="M25" s="52">
        <f t="shared" si="8"/>
        <v>1038.825</v>
      </c>
      <c r="N25" s="52">
        <f t="shared" si="8"/>
        <v>1038.825</v>
      </c>
      <c r="O25" s="53">
        <f>SUM(C25:N25)</f>
        <v>11990.900000000001</v>
      </c>
    </row>
    <row r="26" spans="2:15" ht="17" thickBot="1" x14ac:dyDescent="0.25"/>
    <row r="27" spans="2:15" ht="17" thickBot="1" x14ac:dyDescent="0.25">
      <c r="B27" s="54" t="s">
        <v>104</v>
      </c>
      <c r="C27" s="55">
        <f>C23/C8</f>
        <v>0.26377777777777778</v>
      </c>
      <c r="D27" s="55">
        <f t="shared" ref="D27:O27" si="9">D23/D8</f>
        <v>0.48599999999999999</v>
      </c>
      <c r="E27" s="55">
        <f t="shared" si="9"/>
        <v>0.48599999999999999</v>
      </c>
      <c r="F27" s="55">
        <f t="shared" si="9"/>
        <v>0.48599999999999999</v>
      </c>
      <c r="G27" s="55">
        <f t="shared" si="9"/>
        <v>0.48599999999999999</v>
      </c>
      <c r="H27" s="55">
        <f t="shared" si="9"/>
        <v>0.48599999999999999</v>
      </c>
      <c r="I27" s="55">
        <f t="shared" si="9"/>
        <v>0.48599999999999999</v>
      </c>
      <c r="J27" s="55">
        <f t="shared" si="9"/>
        <v>0.48599999999999999</v>
      </c>
      <c r="K27" s="55">
        <f t="shared" si="9"/>
        <v>0.48599999999999999</v>
      </c>
      <c r="L27" s="55">
        <f t="shared" si="9"/>
        <v>0.48599999999999999</v>
      </c>
      <c r="M27" s="55">
        <f t="shared" si="9"/>
        <v>0.48599999999999999</v>
      </c>
      <c r="N27" s="55">
        <f t="shared" si="9"/>
        <v>0.48599999999999999</v>
      </c>
      <c r="O27" s="56">
        <f t="shared" si="9"/>
        <v>0.4674814814814815</v>
      </c>
    </row>
  </sheetData>
  <mergeCells count="1">
    <mergeCell ref="B2:O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B1:O46"/>
  <sheetViews>
    <sheetView workbookViewId="0">
      <selection activeCell="C10" sqref="C10"/>
    </sheetView>
  </sheetViews>
  <sheetFormatPr baseColWidth="10" defaultRowHeight="16" x14ac:dyDescent="0.2"/>
  <cols>
    <col min="2" max="2" width="35.6640625" bestFit="1" customWidth="1"/>
    <col min="3" max="3" width="9" bestFit="1" customWidth="1"/>
    <col min="4" max="9" width="10.5" bestFit="1" customWidth="1"/>
    <col min="10" max="14" width="11.5" bestFit="1" customWidth="1"/>
  </cols>
  <sheetData>
    <row r="1" spans="2:14" ht="17" thickBot="1" x14ac:dyDescent="0.25"/>
    <row r="2" spans="2:14" x14ac:dyDescent="0.2">
      <c r="B2" s="61" t="s">
        <v>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x14ac:dyDescent="0.2">
      <c r="B3" s="16"/>
      <c r="C3" s="35" t="s">
        <v>91</v>
      </c>
      <c r="D3" s="35" t="s">
        <v>92</v>
      </c>
      <c r="E3" s="35" t="s">
        <v>93</v>
      </c>
      <c r="F3" s="35" t="s">
        <v>94</v>
      </c>
      <c r="G3" s="35" t="s">
        <v>95</v>
      </c>
      <c r="H3" s="35" t="s">
        <v>96</v>
      </c>
      <c r="I3" s="35" t="s">
        <v>97</v>
      </c>
      <c r="J3" s="35" t="s">
        <v>98</v>
      </c>
      <c r="K3" s="35" t="s">
        <v>99</v>
      </c>
      <c r="L3" s="35" t="s">
        <v>100</v>
      </c>
      <c r="M3" s="35" t="s">
        <v>101</v>
      </c>
      <c r="N3" s="45" t="s">
        <v>102</v>
      </c>
    </row>
    <row r="4" spans="2:14" x14ac:dyDescent="0.2">
      <c r="B4" s="18" t="s">
        <v>51</v>
      </c>
      <c r="C4" s="14">
        <v>346.5</v>
      </c>
      <c r="D4" s="14">
        <f>C34</f>
        <v>0</v>
      </c>
      <c r="E4" s="14">
        <f t="shared" ref="E4:N4" si="0">D34</f>
        <v>801</v>
      </c>
      <c r="F4" s="14">
        <f t="shared" si="0"/>
        <v>1602</v>
      </c>
      <c r="G4" s="14">
        <f t="shared" si="0"/>
        <v>2403</v>
      </c>
      <c r="H4" s="14">
        <f t="shared" si="0"/>
        <v>3204</v>
      </c>
      <c r="I4" s="14">
        <f t="shared" si="0"/>
        <v>4005</v>
      </c>
      <c r="J4" s="14">
        <f t="shared" si="0"/>
        <v>4806</v>
      </c>
      <c r="K4" s="14">
        <f t="shared" si="0"/>
        <v>5607</v>
      </c>
      <c r="L4" s="14">
        <f t="shared" si="0"/>
        <v>6408</v>
      </c>
      <c r="M4" s="14">
        <f t="shared" si="0"/>
        <v>7209</v>
      </c>
      <c r="N4" s="14">
        <f t="shared" si="0"/>
        <v>8010</v>
      </c>
    </row>
    <row r="5" spans="2:14" x14ac:dyDescent="0.2"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/>
    </row>
    <row r="6" spans="2:14" x14ac:dyDescent="0.2">
      <c r="B6" s="18" t="s">
        <v>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9"/>
    </row>
    <row r="7" spans="2:14" x14ac:dyDescent="0.2">
      <c r="B7" s="16" t="s">
        <v>53</v>
      </c>
      <c r="C7" s="14">
        <v>0</v>
      </c>
      <c r="D7" s="14">
        <v>1350</v>
      </c>
      <c r="E7" s="14">
        <v>1350</v>
      </c>
      <c r="F7" s="14">
        <v>1350</v>
      </c>
      <c r="G7" s="14">
        <v>1350</v>
      </c>
      <c r="H7" s="14">
        <v>1350</v>
      </c>
      <c r="I7" s="14">
        <v>1350</v>
      </c>
      <c r="J7" s="14">
        <v>1350</v>
      </c>
      <c r="K7" s="14">
        <v>1350</v>
      </c>
      <c r="L7" s="14">
        <v>1350</v>
      </c>
      <c r="M7" s="14">
        <v>1350</v>
      </c>
      <c r="N7" s="19">
        <v>1350</v>
      </c>
    </row>
    <row r="8" spans="2:14" x14ac:dyDescent="0.2">
      <c r="B8" s="16" t="s">
        <v>52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9">
        <v>0</v>
      </c>
    </row>
    <row r="9" spans="2:14" x14ac:dyDescent="0.2"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9"/>
    </row>
    <row r="10" spans="2:14" x14ac:dyDescent="0.2">
      <c r="B10" s="18" t="s">
        <v>55</v>
      </c>
      <c r="C10" s="14">
        <f>C4+C8+C7</f>
        <v>346.5</v>
      </c>
      <c r="D10" s="14">
        <f>D4+D8+D7</f>
        <v>1350</v>
      </c>
      <c r="E10" s="14">
        <f>E4+E8+E7</f>
        <v>2151</v>
      </c>
      <c r="F10" s="14">
        <f>F4+F8+F7</f>
        <v>2952</v>
      </c>
      <c r="G10" s="14">
        <f>G4+G8+G7</f>
        <v>3753</v>
      </c>
      <c r="H10" s="14">
        <f>H4+H8+H7</f>
        <v>4554</v>
      </c>
      <c r="I10" s="14">
        <f>I4+I8+I7</f>
        <v>5355</v>
      </c>
      <c r="J10" s="14">
        <f>J4+J8+J7</f>
        <v>6156</v>
      </c>
      <c r="K10" s="14">
        <f>K4+K8+K7</f>
        <v>6957</v>
      </c>
      <c r="L10" s="14">
        <f>L4+L8+L7</f>
        <v>7758</v>
      </c>
      <c r="M10" s="14">
        <f>M4+M8+M7</f>
        <v>8559</v>
      </c>
      <c r="N10" s="14">
        <f>N4+N8+N7</f>
        <v>9360</v>
      </c>
    </row>
    <row r="11" spans="2:14" x14ac:dyDescent="0.2"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9"/>
    </row>
    <row r="12" spans="2:14" x14ac:dyDescent="0.2">
      <c r="B12" s="18" t="s">
        <v>65</v>
      </c>
      <c r="C12" s="14">
        <f>C4+C10</f>
        <v>693</v>
      </c>
      <c r="D12" s="14">
        <f t="shared" ref="D12:N12" si="1">D4+D10</f>
        <v>1350</v>
      </c>
      <c r="E12" s="14">
        <f t="shared" si="1"/>
        <v>2952</v>
      </c>
      <c r="F12" s="14">
        <f t="shared" si="1"/>
        <v>4554</v>
      </c>
      <c r="G12" s="14">
        <f t="shared" si="1"/>
        <v>6156</v>
      </c>
      <c r="H12" s="14">
        <f t="shared" si="1"/>
        <v>7758</v>
      </c>
      <c r="I12" s="14">
        <f t="shared" si="1"/>
        <v>9360</v>
      </c>
      <c r="J12" s="14">
        <f t="shared" si="1"/>
        <v>10962</v>
      </c>
      <c r="K12" s="14">
        <f t="shared" si="1"/>
        <v>12564</v>
      </c>
      <c r="L12" s="14">
        <f t="shared" si="1"/>
        <v>14166</v>
      </c>
      <c r="M12" s="14">
        <f t="shared" si="1"/>
        <v>15768</v>
      </c>
      <c r="N12" s="19">
        <f t="shared" si="1"/>
        <v>17370</v>
      </c>
    </row>
    <row r="13" spans="2:14" x14ac:dyDescent="0.2"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9"/>
    </row>
    <row r="14" spans="2:14" x14ac:dyDescent="0.2">
      <c r="B14" s="18" t="s">
        <v>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9"/>
    </row>
    <row r="15" spans="2:14" x14ac:dyDescent="0.2">
      <c r="B15" s="16" t="s">
        <v>35</v>
      </c>
      <c r="C15" s="14">
        <v>202.5</v>
      </c>
      <c r="D15" s="14">
        <v>202.5</v>
      </c>
      <c r="E15" s="14">
        <v>202.5</v>
      </c>
      <c r="F15" s="14">
        <v>202.5</v>
      </c>
      <c r="G15" s="14">
        <v>202.5</v>
      </c>
      <c r="H15" s="14">
        <v>202.5</v>
      </c>
      <c r="I15" s="14">
        <v>202.5</v>
      </c>
      <c r="J15" s="14">
        <v>202.5</v>
      </c>
      <c r="K15" s="14">
        <v>202.5</v>
      </c>
      <c r="L15" s="14">
        <v>202.5</v>
      </c>
      <c r="M15" s="14">
        <v>202.5</v>
      </c>
      <c r="N15" s="19">
        <v>202.5</v>
      </c>
    </row>
    <row r="16" spans="2:14" x14ac:dyDescent="0.2"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9"/>
    </row>
    <row r="17" spans="2:14" x14ac:dyDescent="0.2">
      <c r="B17" s="41" t="s">
        <v>61</v>
      </c>
      <c r="C17" s="14">
        <f>C15+C16</f>
        <v>202.5</v>
      </c>
      <c r="D17" s="14">
        <f t="shared" ref="D17:N17" si="2">D15+D16</f>
        <v>202.5</v>
      </c>
      <c r="E17" s="14">
        <f t="shared" si="2"/>
        <v>202.5</v>
      </c>
      <c r="F17" s="14">
        <f t="shared" si="2"/>
        <v>202.5</v>
      </c>
      <c r="G17" s="14">
        <f t="shared" si="2"/>
        <v>202.5</v>
      </c>
      <c r="H17" s="14">
        <f t="shared" si="2"/>
        <v>202.5</v>
      </c>
      <c r="I17" s="14">
        <f t="shared" si="2"/>
        <v>202.5</v>
      </c>
      <c r="J17" s="14">
        <f t="shared" si="2"/>
        <v>202.5</v>
      </c>
      <c r="K17" s="14">
        <f t="shared" si="2"/>
        <v>202.5</v>
      </c>
      <c r="L17" s="14">
        <f t="shared" si="2"/>
        <v>202.5</v>
      </c>
      <c r="M17" s="14">
        <f t="shared" si="2"/>
        <v>202.5</v>
      </c>
      <c r="N17" s="19">
        <f t="shared" si="2"/>
        <v>202.5</v>
      </c>
    </row>
    <row r="18" spans="2:14" x14ac:dyDescent="0.2">
      <c r="B18" s="4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9"/>
    </row>
    <row r="19" spans="2:14" x14ac:dyDescent="0.2">
      <c r="B19" s="18" t="s">
        <v>57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9"/>
    </row>
    <row r="20" spans="2:14" x14ac:dyDescent="0.2">
      <c r="B20" s="16" t="s">
        <v>58</v>
      </c>
      <c r="C20" s="14">
        <v>144</v>
      </c>
      <c r="D20" s="14">
        <v>144</v>
      </c>
      <c r="E20" s="14">
        <v>144</v>
      </c>
      <c r="F20" s="14">
        <v>144</v>
      </c>
      <c r="G20" s="14">
        <v>144</v>
      </c>
      <c r="H20" s="14">
        <v>144</v>
      </c>
      <c r="I20" s="14">
        <v>144</v>
      </c>
      <c r="J20" s="14">
        <v>144</v>
      </c>
      <c r="K20" s="14">
        <v>144</v>
      </c>
      <c r="L20" s="14">
        <v>144</v>
      </c>
      <c r="M20" s="14">
        <v>144</v>
      </c>
      <c r="N20" s="19">
        <v>144</v>
      </c>
    </row>
    <row r="21" spans="2:14" x14ac:dyDescent="0.2">
      <c r="B21" s="16" t="s">
        <v>105</v>
      </c>
      <c r="C21" s="14">
        <f>C7*0.15</f>
        <v>0</v>
      </c>
      <c r="D21" s="14">
        <f t="shared" ref="D21:N21" si="3">D7*0.15</f>
        <v>202.5</v>
      </c>
      <c r="E21" s="14">
        <f t="shared" si="3"/>
        <v>202.5</v>
      </c>
      <c r="F21" s="14">
        <f t="shared" si="3"/>
        <v>202.5</v>
      </c>
      <c r="G21" s="14">
        <f t="shared" si="3"/>
        <v>202.5</v>
      </c>
      <c r="H21" s="14">
        <f t="shared" si="3"/>
        <v>202.5</v>
      </c>
      <c r="I21" s="14">
        <f t="shared" si="3"/>
        <v>202.5</v>
      </c>
      <c r="J21" s="14">
        <f t="shared" si="3"/>
        <v>202.5</v>
      </c>
      <c r="K21" s="14">
        <f t="shared" si="3"/>
        <v>202.5</v>
      </c>
      <c r="L21" s="14">
        <f t="shared" si="3"/>
        <v>202.5</v>
      </c>
      <c r="M21" s="14">
        <f t="shared" si="3"/>
        <v>202.5</v>
      </c>
      <c r="N21" s="14">
        <f t="shared" si="3"/>
        <v>202.5</v>
      </c>
    </row>
    <row r="22" spans="2:14" x14ac:dyDescent="0.2">
      <c r="B22" s="16" t="s">
        <v>59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9">
        <v>0</v>
      </c>
    </row>
    <row r="23" spans="2:14" x14ac:dyDescent="0.2">
      <c r="B23" s="1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9"/>
    </row>
    <row r="24" spans="2:14" x14ac:dyDescent="0.2">
      <c r="B24" s="41" t="s">
        <v>60</v>
      </c>
      <c r="C24" s="14">
        <f>SUM(C20:C22)</f>
        <v>144</v>
      </c>
      <c r="D24" s="14">
        <f t="shared" ref="D24:N24" si="4">SUM(D20:D22)</f>
        <v>346.5</v>
      </c>
      <c r="E24" s="14">
        <f t="shared" si="4"/>
        <v>346.5</v>
      </c>
      <c r="F24" s="14">
        <f t="shared" si="4"/>
        <v>346.5</v>
      </c>
      <c r="G24" s="14">
        <f t="shared" si="4"/>
        <v>346.5</v>
      </c>
      <c r="H24" s="14">
        <f t="shared" si="4"/>
        <v>346.5</v>
      </c>
      <c r="I24" s="14">
        <f t="shared" si="4"/>
        <v>346.5</v>
      </c>
      <c r="J24" s="14">
        <f t="shared" si="4"/>
        <v>346.5</v>
      </c>
      <c r="K24" s="14">
        <f t="shared" si="4"/>
        <v>346.5</v>
      </c>
      <c r="L24" s="14">
        <f t="shared" si="4"/>
        <v>346.5</v>
      </c>
      <c r="M24" s="14">
        <f t="shared" si="4"/>
        <v>346.5</v>
      </c>
      <c r="N24" s="19">
        <f t="shared" si="4"/>
        <v>346.5</v>
      </c>
    </row>
    <row r="25" spans="2:14" x14ac:dyDescent="0.2"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</row>
    <row r="26" spans="2:14" x14ac:dyDescent="0.2"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</row>
    <row r="27" spans="2:14" x14ac:dyDescent="0.2">
      <c r="B27" s="18" t="s">
        <v>62</v>
      </c>
      <c r="C27" s="14">
        <f>C17+C24</f>
        <v>346.5</v>
      </c>
      <c r="D27" s="14">
        <f t="shared" ref="D27:N27" si="5">D17+D24</f>
        <v>549</v>
      </c>
      <c r="E27" s="14">
        <f t="shared" si="5"/>
        <v>549</v>
      </c>
      <c r="F27" s="14">
        <f t="shared" si="5"/>
        <v>549</v>
      </c>
      <c r="G27" s="14">
        <f t="shared" si="5"/>
        <v>549</v>
      </c>
      <c r="H27" s="14">
        <f t="shared" si="5"/>
        <v>549</v>
      </c>
      <c r="I27" s="14">
        <f t="shared" si="5"/>
        <v>549</v>
      </c>
      <c r="J27" s="14">
        <f t="shared" si="5"/>
        <v>549</v>
      </c>
      <c r="K27" s="14">
        <f t="shared" si="5"/>
        <v>549</v>
      </c>
      <c r="L27" s="14">
        <f t="shared" si="5"/>
        <v>549</v>
      </c>
      <c r="M27" s="14">
        <f t="shared" si="5"/>
        <v>549</v>
      </c>
      <c r="N27" s="19">
        <f t="shared" si="5"/>
        <v>549</v>
      </c>
    </row>
    <row r="28" spans="2:14" x14ac:dyDescent="0.2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9"/>
    </row>
    <row r="29" spans="2:14" x14ac:dyDescent="0.2">
      <c r="B29" s="16" t="s">
        <v>63</v>
      </c>
      <c r="C29" s="14">
        <f>C10</f>
        <v>346.5</v>
      </c>
      <c r="D29" s="14">
        <f t="shared" ref="D29:N29" si="6">D10</f>
        <v>1350</v>
      </c>
      <c r="E29" s="14">
        <f t="shared" si="6"/>
        <v>2151</v>
      </c>
      <c r="F29" s="14">
        <f t="shared" si="6"/>
        <v>2952</v>
      </c>
      <c r="G29" s="14">
        <f t="shared" si="6"/>
        <v>3753</v>
      </c>
      <c r="H29" s="14">
        <f t="shared" si="6"/>
        <v>4554</v>
      </c>
      <c r="I29" s="14">
        <f t="shared" si="6"/>
        <v>5355</v>
      </c>
      <c r="J29" s="14">
        <f t="shared" si="6"/>
        <v>6156</v>
      </c>
      <c r="K29" s="14">
        <f t="shared" si="6"/>
        <v>6957</v>
      </c>
      <c r="L29" s="14">
        <f t="shared" si="6"/>
        <v>7758</v>
      </c>
      <c r="M29" s="14">
        <f t="shared" si="6"/>
        <v>8559</v>
      </c>
      <c r="N29" s="19">
        <f t="shared" si="6"/>
        <v>9360</v>
      </c>
    </row>
    <row r="30" spans="2:14" x14ac:dyDescent="0.2">
      <c r="B30" s="16" t="s">
        <v>64</v>
      </c>
      <c r="C30" s="14">
        <f>C27</f>
        <v>346.5</v>
      </c>
      <c r="D30" s="14">
        <f t="shared" ref="D30:N30" si="7">D27</f>
        <v>549</v>
      </c>
      <c r="E30" s="14">
        <f t="shared" si="7"/>
        <v>549</v>
      </c>
      <c r="F30" s="14">
        <f t="shared" si="7"/>
        <v>549</v>
      </c>
      <c r="G30" s="14">
        <f t="shared" si="7"/>
        <v>549</v>
      </c>
      <c r="H30" s="14">
        <f t="shared" si="7"/>
        <v>549</v>
      </c>
      <c r="I30" s="14">
        <f t="shared" si="7"/>
        <v>549</v>
      </c>
      <c r="J30" s="14">
        <f t="shared" si="7"/>
        <v>549</v>
      </c>
      <c r="K30" s="14">
        <f t="shared" si="7"/>
        <v>549</v>
      </c>
      <c r="L30" s="14">
        <f t="shared" si="7"/>
        <v>549</v>
      </c>
      <c r="M30" s="14">
        <f t="shared" si="7"/>
        <v>549</v>
      </c>
      <c r="N30" s="19">
        <f t="shared" si="7"/>
        <v>549</v>
      </c>
    </row>
    <row r="31" spans="2:14" x14ac:dyDescent="0.2"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9"/>
    </row>
    <row r="32" spans="2:14" x14ac:dyDescent="0.2">
      <c r="B32" s="18" t="s">
        <v>67</v>
      </c>
      <c r="C32" s="14">
        <f>C29-C30</f>
        <v>0</v>
      </c>
      <c r="D32" s="14">
        <f t="shared" ref="D32:N32" si="8">D29-D30</f>
        <v>801</v>
      </c>
      <c r="E32" s="14">
        <f t="shared" si="8"/>
        <v>1602</v>
      </c>
      <c r="F32" s="14">
        <f t="shared" si="8"/>
        <v>2403</v>
      </c>
      <c r="G32" s="14">
        <f t="shared" si="8"/>
        <v>3204</v>
      </c>
      <c r="H32" s="14">
        <f t="shared" si="8"/>
        <v>4005</v>
      </c>
      <c r="I32" s="14">
        <f t="shared" si="8"/>
        <v>4806</v>
      </c>
      <c r="J32" s="14">
        <f t="shared" si="8"/>
        <v>5607</v>
      </c>
      <c r="K32" s="14">
        <f t="shared" si="8"/>
        <v>6408</v>
      </c>
      <c r="L32" s="14">
        <f t="shared" si="8"/>
        <v>7209</v>
      </c>
      <c r="M32" s="14">
        <f t="shared" si="8"/>
        <v>8010</v>
      </c>
      <c r="N32" s="19">
        <f t="shared" si="8"/>
        <v>8811</v>
      </c>
    </row>
    <row r="33" spans="2:15" x14ac:dyDescent="0.2">
      <c r="B33" s="16" t="s">
        <v>68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9">
        <v>0</v>
      </c>
    </row>
    <row r="34" spans="2:15" ht="17" thickBot="1" x14ac:dyDescent="0.25">
      <c r="B34" s="42" t="s">
        <v>69</v>
      </c>
      <c r="C34" s="43">
        <f>C32-C33</f>
        <v>0</v>
      </c>
      <c r="D34" s="43">
        <f t="shared" ref="D34:N34" si="9">D32-D33</f>
        <v>801</v>
      </c>
      <c r="E34" s="43">
        <f t="shared" si="9"/>
        <v>1602</v>
      </c>
      <c r="F34" s="43">
        <f t="shared" si="9"/>
        <v>2403</v>
      </c>
      <c r="G34" s="43">
        <f t="shared" si="9"/>
        <v>3204</v>
      </c>
      <c r="H34" s="43">
        <f t="shared" si="9"/>
        <v>4005</v>
      </c>
      <c r="I34" s="43">
        <f t="shared" si="9"/>
        <v>4806</v>
      </c>
      <c r="J34" s="43">
        <f t="shared" si="9"/>
        <v>5607</v>
      </c>
      <c r="K34" s="43">
        <f t="shared" si="9"/>
        <v>6408</v>
      </c>
      <c r="L34" s="43">
        <f t="shared" si="9"/>
        <v>7209</v>
      </c>
      <c r="M34" s="43">
        <f t="shared" si="9"/>
        <v>8010</v>
      </c>
      <c r="N34" s="44">
        <f t="shared" si="9"/>
        <v>8811</v>
      </c>
      <c r="O34" s="7"/>
    </row>
    <row r="35" spans="2:15" x14ac:dyDescent="0.2">
      <c r="O35" s="8"/>
    </row>
    <row r="36" spans="2:15" x14ac:dyDescent="0.2">
      <c r="O36" s="9"/>
    </row>
    <row r="37" spans="2:15" x14ac:dyDescent="0.2">
      <c r="O37" s="10"/>
    </row>
    <row r="38" spans="2:15" ht="18" x14ac:dyDescent="0.2">
      <c r="D38" s="6"/>
      <c r="O38" s="10"/>
    </row>
    <row r="39" spans="2:15" x14ac:dyDescent="0.2">
      <c r="O39" s="11"/>
    </row>
    <row r="40" spans="2:15" x14ac:dyDescent="0.2">
      <c r="O40" s="11"/>
    </row>
    <row r="41" spans="2:15" x14ac:dyDescent="0.2">
      <c r="O41" s="10"/>
    </row>
    <row r="42" spans="2:15" x14ac:dyDescent="0.2">
      <c r="O42" s="12"/>
    </row>
    <row r="43" spans="2:15" x14ac:dyDescent="0.2">
      <c r="O43" s="8"/>
    </row>
    <row r="44" spans="2:15" x14ac:dyDescent="0.2">
      <c r="O44" s="7"/>
    </row>
    <row r="45" spans="2:15" x14ac:dyDescent="0.2">
      <c r="O45" s="7"/>
    </row>
    <row r="46" spans="2:15" x14ac:dyDescent="0.2">
      <c r="O46" s="7"/>
    </row>
  </sheetData>
  <mergeCells count="1">
    <mergeCell ref="B2:N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B1:N34"/>
  <sheetViews>
    <sheetView workbookViewId="0">
      <selection sqref="A1:XFD1048576"/>
    </sheetView>
  </sheetViews>
  <sheetFormatPr baseColWidth="10" defaultRowHeight="16" x14ac:dyDescent="0.2"/>
  <cols>
    <col min="2" max="2" width="35.6640625" bestFit="1" customWidth="1"/>
    <col min="3" max="14" width="11.5" bestFit="1" customWidth="1"/>
  </cols>
  <sheetData>
    <row r="1" spans="2:14" ht="17" thickBot="1" x14ac:dyDescent="0.25"/>
    <row r="2" spans="2:14" x14ac:dyDescent="0.2">
      <c r="B2" s="61" t="s">
        <v>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x14ac:dyDescent="0.2">
      <c r="B3" s="16"/>
      <c r="C3" s="35" t="s">
        <v>91</v>
      </c>
      <c r="D3" s="35" t="s">
        <v>92</v>
      </c>
      <c r="E3" s="35" t="s">
        <v>93</v>
      </c>
      <c r="F3" s="35" t="s">
        <v>94</v>
      </c>
      <c r="G3" s="35" t="s">
        <v>95</v>
      </c>
      <c r="H3" s="35" t="s">
        <v>96</v>
      </c>
      <c r="I3" s="35" t="s">
        <v>97</v>
      </c>
      <c r="J3" s="35" t="s">
        <v>98</v>
      </c>
      <c r="K3" s="35" t="s">
        <v>99</v>
      </c>
      <c r="L3" s="35" t="s">
        <v>100</v>
      </c>
      <c r="M3" s="35" t="s">
        <v>101</v>
      </c>
      <c r="N3" s="45" t="s">
        <v>102</v>
      </c>
    </row>
    <row r="4" spans="2:14" x14ac:dyDescent="0.2">
      <c r="B4" s="18" t="s">
        <v>51</v>
      </c>
      <c r="C4" s="14">
        <f>'Cash Flow Year 1 '!N4</f>
        <v>8010</v>
      </c>
      <c r="D4" s="14">
        <f>C34</f>
        <v>9126</v>
      </c>
      <c r="E4" s="14">
        <f t="shared" ref="E4:N4" si="0">D34</f>
        <v>10242</v>
      </c>
      <c r="F4" s="14">
        <f t="shared" si="0"/>
        <v>11358</v>
      </c>
      <c r="G4" s="14">
        <f t="shared" si="0"/>
        <v>12474</v>
      </c>
      <c r="H4" s="14">
        <f t="shared" si="0"/>
        <v>13590</v>
      </c>
      <c r="I4" s="14">
        <f t="shared" si="0"/>
        <v>14706</v>
      </c>
      <c r="J4" s="14">
        <f t="shared" si="0"/>
        <v>15822</v>
      </c>
      <c r="K4" s="14">
        <f t="shared" si="0"/>
        <v>16938</v>
      </c>
      <c r="L4" s="14">
        <f t="shared" si="0"/>
        <v>18054</v>
      </c>
      <c r="M4" s="14">
        <f t="shared" si="0"/>
        <v>19170</v>
      </c>
      <c r="N4" s="14">
        <f t="shared" si="0"/>
        <v>20286</v>
      </c>
    </row>
    <row r="5" spans="2:14" x14ac:dyDescent="0.2"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/>
    </row>
    <row r="6" spans="2:14" x14ac:dyDescent="0.2">
      <c r="B6" s="18" t="s">
        <v>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9"/>
    </row>
    <row r="7" spans="2:14" x14ac:dyDescent="0.2">
      <c r="B7" s="16" t="s">
        <v>53</v>
      </c>
      <c r="C7" s="14">
        <v>1800</v>
      </c>
      <c r="D7" s="14">
        <v>1800</v>
      </c>
      <c r="E7" s="14">
        <v>1800</v>
      </c>
      <c r="F7" s="14">
        <v>1800</v>
      </c>
      <c r="G7" s="14">
        <v>1800</v>
      </c>
      <c r="H7" s="14">
        <v>1800</v>
      </c>
      <c r="I7" s="14">
        <v>1800</v>
      </c>
      <c r="J7" s="14">
        <v>1800</v>
      </c>
      <c r="K7" s="14">
        <v>1800</v>
      </c>
      <c r="L7" s="14">
        <v>1800</v>
      </c>
      <c r="M7" s="14">
        <v>1800</v>
      </c>
      <c r="N7" s="19">
        <v>1800</v>
      </c>
    </row>
    <row r="8" spans="2:14" x14ac:dyDescent="0.2">
      <c r="B8" s="16" t="s">
        <v>52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9">
        <v>0</v>
      </c>
    </row>
    <row r="9" spans="2:14" x14ac:dyDescent="0.2"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9"/>
    </row>
    <row r="10" spans="2:14" x14ac:dyDescent="0.2">
      <c r="B10" s="18" t="s">
        <v>55</v>
      </c>
      <c r="C10" s="14">
        <f>C4+C8+C7</f>
        <v>9810</v>
      </c>
      <c r="D10" s="14">
        <f t="shared" ref="D10:N10" si="1">D4+D8+D7</f>
        <v>10926</v>
      </c>
      <c r="E10" s="14">
        <f t="shared" si="1"/>
        <v>12042</v>
      </c>
      <c r="F10" s="14">
        <f t="shared" si="1"/>
        <v>13158</v>
      </c>
      <c r="G10" s="14">
        <f t="shared" si="1"/>
        <v>14274</v>
      </c>
      <c r="H10" s="14">
        <f t="shared" si="1"/>
        <v>15390</v>
      </c>
      <c r="I10" s="14">
        <f t="shared" si="1"/>
        <v>16506</v>
      </c>
      <c r="J10" s="14">
        <f t="shared" si="1"/>
        <v>17622</v>
      </c>
      <c r="K10" s="14">
        <f t="shared" si="1"/>
        <v>18738</v>
      </c>
      <c r="L10" s="14">
        <f t="shared" si="1"/>
        <v>19854</v>
      </c>
      <c r="M10" s="14">
        <f t="shared" si="1"/>
        <v>20970</v>
      </c>
      <c r="N10" s="14">
        <f t="shared" si="1"/>
        <v>22086</v>
      </c>
    </row>
    <row r="11" spans="2:14" x14ac:dyDescent="0.2"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9"/>
    </row>
    <row r="12" spans="2:14" x14ac:dyDescent="0.2">
      <c r="B12" s="18" t="s">
        <v>65</v>
      </c>
      <c r="C12" s="14">
        <f>C4+C10</f>
        <v>17820</v>
      </c>
      <c r="D12" s="14">
        <f t="shared" ref="D12:N12" si="2">D4+D10</f>
        <v>20052</v>
      </c>
      <c r="E12" s="14">
        <f t="shared" si="2"/>
        <v>22284</v>
      </c>
      <c r="F12" s="14">
        <f t="shared" si="2"/>
        <v>24516</v>
      </c>
      <c r="G12" s="14">
        <f t="shared" si="2"/>
        <v>26748</v>
      </c>
      <c r="H12" s="14">
        <f t="shared" si="2"/>
        <v>28980</v>
      </c>
      <c r="I12" s="14">
        <f t="shared" si="2"/>
        <v>31212</v>
      </c>
      <c r="J12" s="14">
        <f t="shared" si="2"/>
        <v>33444</v>
      </c>
      <c r="K12" s="14">
        <f t="shared" si="2"/>
        <v>35676</v>
      </c>
      <c r="L12" s="14">
        <f t="shared" si="2"/>
        <v>37908</v>
      </c>
      <c r="M12" s="14">
        <f t="shared" si="2"/>
        <v>40140</v>
      </c>
      <c r="N12" s="19">
        <f t="shared" si="2"/>
        <v>42372</v>
      </c>
    </row>
    <row r="13" spans="2:14" x14ac:dyDescent="0.2"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9"/>
    </row>
    <row r="14" spans="2:14" x14ac:dyDescent="0.2">
      <c r="B14" s="18" t="s">
        <v>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9"/>
    </row>
    <row r="15" spans="2:14" x14ac:dyDescent="0.2">
      <c r="B15" s="16" t="s">
        <v>35</v>
      </c>
      <c r="C15" s="14">
        <v>270</v>
      </c>
      <c r="D15" s="14">
        <v>270</v>
      </c>
      <c r="E15" s="14">
        <v>270</v>
      </c>
      <c r="F15" s="14">
        <v>270</v>
      </c>
      <c r="G15" s="14">
        <v>270</v>
      </c>
      <c r="H15" s="14">
        <v>270</v>
      </c>
      <c r="I15" s="14">
        <v>270</v>
      </c>
      <c r="J15" s="14">
        <v>270</v>
      </c>
      <c r="K15" s="14">
        <v>270</v>
      </c>
      <c r="L15" s="14">
        <v>270</v>
      </c>
      <c r="M15" s="14">
        <v>270</v>
      </c>
      <c r="N15" s="19">
        <v>270</v>
      </c>
    </row>
    <row r="16" spans="2:14" x14ac:dyDescent="0.2"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9"/>
    </row>
    <row r="17" spans="2:14" x14ac:dyDescent="0.2">
      <c r="B17" s="41" t="s">
        <v>61</v>
      </c>
      <c r="C17" s="14">
        <f>C15+C16</f>
        <v>270</v>
      </c>
      <c r="D17" s="14">
        <f t="shared" ref="D17:N17" si="3">D15+D16</f>
        <v>270</v>
      </c>
      <c r="E17" s="14">
        <f t="shared" si="3"/>
        <v>270</v>
      </c>
      <c r="F17" s="14">
        <f t="shared" si="3"/>
        <v>270</v>
      </c>
      <c r="G17" s="14">
        <f t="shared" si="3"/>
        <v>270</v>
      </c>
      <c r="H17" s="14">
        <f t="shared" si="3"/>
        <v>270</v>
      </c>
      <c r="I17" s="14">
        <f t="shared" si="3"/>
        <v>270</v>
      </c>
      <c r="J17" s="14">
        <f t="shared" si="3"/>
        <v>270</v>
      </c>
      <c r="K17" s="14">
        <f t="shared" si="3"/>
        <v>270</v>
      </c>
      <c r="L17" s="14">
        <f t="shared" si="3"/>
        <v>270</v>
      </c>
      <c r="M17" s="14">
        <f t="shared" si="3"/>
        <v>270</v>
      </c>
      <c r="N17" s="19">
        <f t="shared" si="3"/>
        <v>270</v>
      </c>
    </row>
    <row r="18" spans="2:14" x14ac:dyDescent="0.2">
      <c r="B18" s="4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9"/>
    </row>
    <row r="19" spans="2:14" x14ac:dyDescent="0.2">
      <c r="B19" s="18" t="s">
        <v>57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9"/>
    </row>
    <row r="20" spans="2:14" x14ac:dyDescent="0.2">
      <c r="B20" s="16" t="s">
        <v>58</v>
      </c>
      <c r="C20" s="14">
        <v>144</v>
      </c>
      <c r="D20" s="14">
        <v>144</v>
      </c>
      <c r="E20" s="14">
        <v>144</v>
      </c>
      <c r="F20" s="14">
        <v>144</v>
      </c>
      <c r="G20" s="14">
        <v>144</v>
      </c>
      <c r="H20" s="14">
        <v>144</v>
      </c>
      <c r="I20" s="14">
        <v>144</v>
      </c>
      <c r="J20" s="14">
        <v>144</v>
      </c>
      <c r="K20" s="14">
        <v>144</v>
      </c>
      <c r="L20" s="14">
        <v>144</v>
      </c>
      <c r="M20" s="14">
        <v>144</v>
      </c>
      <c r="N20" s="19">
        <v>144</v>
      </c>
    </row>
    <row r="21" spans="2:14" x14ac:dyDescent="0.2">
      <c r="B21" s="16" t="s">
        <v>105</v>
      </c>
      <c r="C21" s="14">
        <f>C7*0.15</f>
        <v>270</v>
      </c>
      <c r="D21" s="14">
        <f t="shared" ref="D21:N21" si="4">D7*0.15</f>
        <v>270</v>
      </c>
      <c r="E21" s="14">
        <f t="shared" si="4"/>
        <v>270</v>
      </c>
      <c r="F21" s="14">
        <f t="shared" si="4"/>
        <v>270</v>
      </c>
      <c r="G21" s="14">
        <f t="shared" si="4"/>
        <v>270</v>
      </c>
      <c r="H21" s="14">
        <f t="shared" si="4"/>
        <v>270</v>
      </c>
      <c r="I21" s="14">
        <f t="shared" si="4"/>
        <v>270</v>
      </c>
      <c r="J21" s="14">
        <f t="shared" si="4"/>
        <v>270</v>
      </c>
      <c r="K21" s="14">
        <f t="shared" si="4"/>
        <v>270</v>
      </c>
      <c r="L21" s="14">
        <f t="shared" si="4"/>
        <v>270</v>
      </c>
      <c r="M21" s="14">
        <f t="shared" si="4"/>
        <v>270</v>
      </c>
      <c r="N21" s="14">
        <f t="shared" si="4"/>
        <v>270</v>
      </c>
    </row>
    <row r="22" spans="2:14" x14ac:dyDescent="0.2">
      <c r="B22" s="16" t="s">
        <v>59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9">
        <v>0</v>
      </c>
    </row>
    <row r="23" spans="2:14" x14ac:dyDescent="0.2">
      <c r="B23" s="1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9"/>
    </row>
    <row r="24" spans="2:14" x14ac:dyDescent="0.2">
      <c r="B24" s="41" t="s">
        <v>60</v>
      </c>
      <c r="C24" s="14">
        <f>SUM(C20:C22)</f>
        <v>414</v>
      </c>
      <c r="D24" s="14">
        <f t="shared" ref="D24:N24" si="5">SUM(D20:D22)</f>
        <v>414</v>
      </c>
      <c r="E24" s="14">
        <f t="shared" si="5"/>
        <v>414</v>
      </c>
      <c r="F24" s="14">
        <f t="shared" si="5"/>
        <v>414</v>
      </c>
      <c r="G24" s="14">
        <f t="shared" si="5"/>
        <v>414</v>
      </c>
      <c r="H24" s="14">
        <f t="shared" si="5"/>
        <v>414</v>
      </c>
      <c r="I24" s="14">
        <f t="shared" si="5"/>
        <v>414</v>
      </c>
      <c r="J24" s="14">
        <f t="shared" si="5"/>
        <v>414</v>
      </c>
      <c r="K24" s="14">
        <f t="shared" si="5"/>
        <v>414</v>
      </c>
      <c r="L24" s="14">
        <f t="shared" si="5"/>
        <v>414</v>
      </c>
      <c r="M24" s="14">
        <f t="shared" si="5"/>
        <v>414</v>
      </c>
      <c r="N24" s="19">
        <f t="shared" si="5"/>
        <v>414</v>
      </c>
    </row>
    <row r="25" spans="2:14" x14ac:dyDescent="0.2"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</row>
    <row r="26" spans="2:14" x14ac:dyDescent="0.2"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</row>
    <row r="27" spans="2:14" x14ac:dyDescent="0.2">
      <c r="B27" s="18" t="s">
        <v>62</v>
      </c>
      <c r="C27" s="14">
        <f>C17+C24</f>
        <v>684</v>
      </c>
      <c r="D27" s="14">
        <f t="shared" ref="D27:N27" si="6">D17+D24</f>
        <v>684</v>
      </c>
      <c r="E27" s="14">
        <f t="shared" si="6"/>
        <v>684</v>
      </c>
      <c r="F27" s="14">
        <f t="shared" si="6"/>
        <v>684</v>
      </c>
      <c r="G27" s="14">
        <f t="shared" si="6"/>
        <v>684</v>
      </c>
      <c r="H27" s="14">
        <f t="shared" si="6"/>
        <v>684</v>
      </c>
      <c r="I27" s="14">
        <f t="shared" si="6"/>
        <v>684</v>
      </c>
      <c r="J27" s="14">
        <f t="shared" si="6"/>
        <v>684</v>
      </c>
      <c r="K27" s="14">
        <f t="shared" si="6"/>
        <v>684</v>
      </c>
      <c r="L27" s="14">
        <f t="shared" si="6"/>
        <v>684</v>
      </c>
      <c r="M27" s="14">
        <f t="shared" si="6"/>
        <v>684</v>
      </c>
      <c r="N27" s="19">
        <f t="shared" si="6"/>
        <v>684</v>
      </c>
    </row>
    <row r="28" spans="2:14" x14ac:dyDescent="0.2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9"/>
    </row>
    <row r="29" spans="2:14" x14ac:dyDescent="0.2">
      <c r="B29" s="16" t="s">
        <v>63</v>
      </c>
      <c r="C29" s="14">
        <f>C10</f>
        <v>9810</v>
      </c>
      <c r="D29" s="14">
        <f t="shared" ref="D29:N29" si="7">D10</f>
        <v>10926</v>
      </c>
      <c r="E29" s="14">
        <f t="shared" si="7"/>
        <v>12042</v>
      </c>
      <c r="F29" s="14">
        <f t="shared" si="7"/>
        <v>13158</v>
      </c>
      <c r="G29" s="14">
        <f t="shared" si="7"/>
        <v>14274</v>
      </c>
      <c r="H29" s="14">
        <f t="shared" si="7"/>
        <v>15390</v>
      </c>
      <c r="I29" s="14">
        <f t="shared" si="7"/>
        <v>16506</v>
      </c>
      <c r="J29" s="14">
        <f t="shared" si="7"/>
        <v>17622</v>
      </c>
      <c r="K29" s="14">
        <f t="shared" si="7"/>
        <v>18738</v>
      </c>
      <c r="L29" s="14">
        <f t="shared" si="7"/>
        <v>19854</v>
      </c>
      <c r="M29" s="14">
        <f t="shared" si="7"/>
        <v>20970</v>
      </c>
      <c r="N29" s="19">
        <f t="shared" si="7"/>
        <v>22086</v>
      </c>
    </row>
    <row r="30" spans="2:14" x14ac:dyDescent="0.2">
      <c r="B30" s="16" t="s">
        <v>64</v>
      </c>
      <c r="C30" s="14">
        <f>C27</f>
        <v>684</v>
      </c>
      <c r="D30" s="14">
        <f t="shared" ref="D30:N30" si="8">D27</f>
        <v>684</v>
      </c>
      <c r="E30" s="14">
        <f t="shared" si="8"/>
        <v>684</v>
      </c>
      <c r="F30" s="14">
        <f t="shared" si="8"/>
        <v>684</v>
      </c>
      <c r="G30" s="14">
        <f t="shared" si="8"/>
        <v>684</v>
      </c>
      <c r="H30" s="14">
        <f t="shared" si="8"/>
        <v>684</v>
      </c>
      <c r="I30" s="14">
        <f t="shared" si="8"/>
        <v>684</v>
      </c>
      <c r="J30" s="14">
        <f t="shared" si="8"/>
        <v>684</v>
      </c>
      <c r="K30" s="14">
        <f t="shared" si="8"/>
        <v>684</v>
      </c>
      <c r="L30" s="14">
        <f t="shared" si="8"/>
        <v>684</v>
      </c>
      <c r="M30" s="14">
        <f t="shared" si="8"/>
        <v>684</v>
      </c>
      <c r="N30" s="19">
        <f t="shared" si="8"/>
        <v>684</v>
      </c>
    </row>
    <row r="31" spans="2:14" x14ac:dyDescent="0.2"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9"/>
    </row>
    <row r="32" spans="2:14" x14ac:dyDescent="0.2">
      <c r="B32" s="18" t="s">
        <v>67</v>
      </c>
      <c r="C32" s="14">
        <f>C29-C30</f>
        <v>9126</v>
      </c>
      <c r="D32" s="14">
        <f t="shared" ref="D32:N32" si="9">D29-D30</f>
        <v>10242</v>
      </c>
      <c r="E32" s="14">
        <f t="shared" si="9"/>
        <v>11358</v>
      </c>
      <c r="F32" s="14">
        <f t="shared" si="9"/>
        <v>12474</v>
      </c>
      <c r="G32" s="14">
        <f t="shared" si="9"/>
        <v>13590</v>
      </c>
      <c r="H32" s="14">
        <f t="shared" si="9"/>
        <v>14706</v>
      </c>
      <c r="I32" s="14">
        <f t="shared" si="9"/>
        <v>15822</v>
      </c>
      <c r="J32" s="14">
        <f t="shared" si="9"/>
        <v>16938</v>
      </c>
      <c r="K32" s="14">
        <f t="shared" si="9"/>
        <v>18054</v>
      </c>
      <c r="L32" s="14">
        <f t="shared" si="9"/>
        <v>19170</v>
      </c>
      <c r="M32" s="14">
        <f t="shared" si="9"/>
        <v>20286</v>
      </c>
      <c r="N32" s="19">
        <f t="shared" si="9"/>
        <v>21402</v>
      </c>
    </row>
    <row r="33" spans="2:14" x14ac:dyDescent="0.2">
      <c r="B33" s="16" t="s">
        <v>68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9">
        <v>0</v>
      </c>
    </row>
    <row r="34" spans="2:14" ht="17" thickBot="1" x14ac:dyDescent="0.25">
      <c r="B34" s="42" t="s">
        <v>69</v>
      </c>
      <c r="C34" s="43">
        <f>C32-C33</f>
        <v>9126</v>
      </c>
      <c r="D34" s="43">
        <f t="shared" ref="D34:N34" si="10">D32-D33</f>
        <v>10242</v>
      </c>
      <c r="E34" s="43">
        <f t="shared" si="10"/>
        <v>11358</v>
      </c>
      <c r="F34" s="43">
        <f t="shared" si="10"/>
        <v>12474</v>
      </c>
      <c r="G34" s="43">
        <f t="shared" si="10"/>
        <v>13590</v>
      </c>
      <c r="H34" s="43">
        <f t="shared" si="10"/>
        <v>14706</v>
      </c>
      <c r="I34" s="43">
        <f t="shared" si="10"/>
        <v>15822</v>
      </c>
      <c r="J34" s="43">
        <f t="shared" si="10"/>
        <v>16938</v>
      </c>
      <c r="K34" s="43">
        <f t="shared" si="10"/>
        <v>18054</v>
      </c>
      <c r="L34" s="43">
        <f t="shared" si="10"/>
        <v>19170</v>
      </c>
      <c r="M34" s="43">
        <f t="shared" si="10"/>
        <v>20286</v>
      </c>
      <c r="N34" s="44">
        <f t="shared" si="10"/>
        <v>21402</v>
      </c>
    </row>
  </sheetData>
  <mergeCells count="1">
    <mergeCell ref="B2:N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B1:N34"/>
  <sheetViews>
    <sheetView workbookViewId="0">
      <selection activeCell="Q22" sqref="Q22"/>
    </sheetView>
  </sheetViews>
  <sheetFormatPr baseColWidth="10" defaultRowHeight="16" x14ac:dyDescent="0.2"/>
  <cols>
    <col min="2" max="2" width="35.6640625" bestFit="1" customWidth="1"/>
    <col min="3" max="14" width="11.5" bestFit="1" customWidth="1"/>
  </cols>
  <sheetData>
    <row r="1" spans="2:14" ht="17" thickBot="1" x14ac:dyDescent="0.25"/>
    <row r="2" spans="2:14" x14ac:dyDescent="0.2">
      <c r="B2" s="64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2:14" x14ac:dyDescent="0.2">
      <c r="B3" s="32"/>
      <c r="C3" s="35" t="s">
        <v>91</v>
      </c>
      <c r="D3" s="35" t="s">
        <v>92</v>
      </c>
      <c r="E3" s="35" t="s">
        <v>93</v>
      </c>
      <c r="F3" s="35" t="s">
        <v>94</v>
      </c>
      <c r="G3" s="35" t="s">
        <v>95</v>
      </c>
      <c r="H3" s="35" t="s">
        <v>96</v>
      </c>
      <c r="I3" s="35" t="s">
        <v>97</v>
      </c>
      <c r="J3" s="35" t="s">
        <v>98</v>
      </c>
      <c r="K3" s="35" t="s">
        <v>99</v>
      </c>
      <c r="L3" s="35" t="s">
        <v>100</v>
      </c>
      <c r="M3" s="35" t="s">
        <v>101</v>
      </c>
      <c r="N3" s="45" t="s">
        <v>102</v>
      </c>
    </row>
    <row r="4" spans="2:14" x14ac:dyDescent="0.2">
      <c r="B4" s="46" t="s">
        <v>51</v>
      </c>
      <c r="C4" s="14">
        <f>'Cash Flow Year 2'!N4</f>
        <v>20286</v>
      </c>
      <c r="D4" s="14">
        <f>C34</f>
        <v>21717</v>
      </c>
      <c r="E4" s="14">
        <f t="shared" ref="E4:N4" si="0">D34</f>
        <v>23148</v>
      </c>
      <c r="F4" s="14">
        <f t="shared" si="0"/>
        <v>24579</v>
      </c>
      <c r="G4" s="14">
        <f t="shared" si="0"/>
        <v>26010</v>
      </c>
      <c r="H4" s="14">
        <f t="shared" si="0"/>
        <v>27441</v>
      </c>
      <c r="I4" s="14">
        <f t="shared" si="0"/>
        <v>28872</v>
      </c>
      <c r="J4" s="14">
        <f t="shared" si="0"/>
        <v>30303</v>
      </c>
      <c r="K4" s="14">
        <f t="shared" si="0"/>
        <v>31734</v>
      </c>
      <c r="L4" s="14">
        <f t="shared" si="0"/>
        <v>33165</v>
      </c>
      <c r="M4" s="14">
        <f t="shared" si="0"/>
        <v>34596</v>
      </c>
      <c r="N4" s="14">
        <f t="shared" si="0"/>
        <v>36027</v>
      </c>
    </row>
    <row r="5" spans="2:14" x14ac:dyDescent="0.2">
      <c r="B5" s="3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/>
    </row>
    <row r="6" spans="2:14" x14ac:dyDescent="0.2">
      <c r="B6" s="46" t="s">
        <v>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9"/>
    </row>
    <row r="7" spans="2:14" x14ac:dyDescent="0.2">
      <c r="B7" s="32" t="s">
        <v>53</v>
      </c>
      <c r="C7" s="14">
        <v>2250</v>
      </c>
      <c r="D7" s="14">
        <v>2250</v>
      </c>
      <c r="E7" s="14">
        <v>2250</v>
      </c>
      <c r="F7" s="14">
        <v>2250</v>
      </c>
      <c r="G7" s="14">
        <v>2250</v>
      </c>
      <c r="H7" s="14">
        <v>2250</v>
      </c>
      <c r="I7" s="14">
        <v>2250</v>
      </c>
      <c r="J7" s="14">
        <v>2250</v>
      </c>
      <c r="K7" s="14">
        <v>2250</v>
      </c>
      <c r="L7" s="14">
        <v>2250</v>
      </c>
      <c r="M7" s="14">
        <v>2250</v>
      </c>
      <c r="N7" s="19">
        <v>2250</v>
      </c>
    </row>
    <row r="8" spans="2:14" x14ac:dyDescent="0.2">
      <c r="B8" s="32" t="s">
        <v>52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9">
        <v>0</v>
      </c>
    </row>
    <row r="9" spans="2:14" x14ac:dyDescent="0.2">
      <c r="B9" s="3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9"/>
    </row>
    <row r="10" spans="2:14" x14ac:dyDescent="0.2">
      <c r="B10" s="46" t="s">
        <v>55</v>
      </c>
      <c r="C10" s="14">
        <f>C4+C8+C7</f>
        <v>22536</v>
      </c>
      <c r="D10" s="14">
        <f t="shared" ref="D10:N10" si="1">D4+D8+D7</f>
        <v>23967</v>
      </c>
      <c r="E10" s="14">
        <f t="shared" si="1"/>
        <v>25398</v>
      </c>
      <c r="F10" s="14">
        <f t="shared" si="1"/>
        <v>26829</v>
      </c>
      <c r="G10" s="14">
        <f t="shared" si="1"/>
        <v>28260</v>
      </c>
      <c r="H10" s="14">
        <f t="shared" si="1"/>
        <v>29691</v>
      </c>
      <c r="I10" s="14">
        <f t="shared" si="1"/>
        <v>31122</v>
      </c>
      <c r="J10" s="14">
        <f t="shared" si="1"/>
        <v>32553</v>
      </c>
      <c r="K10" s="14">
        <f t="shared" si="1"/>
        <v>33984</v>
      </c>
      <c r="L10" s="14">
        <f t="shared" si="1"/>
        <v>35415</v>
      </c>
      <c r="M10" s="14">
        <f t="shared" si="1"/>
        <v>36846</v>
      </c>
      <c r="N10" s="14">
        <f t="shared" si="1"/>
        <v>38277</v>
      </c>
    </row>
    <row r="11" spans="2:14" x14ac:dyDescent="0.2">
      <c r="B11" s="4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9"/>
    </row>
    <row r="12" spans="2:14" x14ac:dyDescent="0.2">
      <c r="B12" s="46" t="s">
        <v>65</v>
      </c>
      <c r="C12" s="14">
        <f>C4+C10</f>
        <v>42822</v>
      </c>
      <c r="D12" s="14">
        <f t="shared" ref="D12:N12" si="2">D4+D10</f>
        <v>45684</v>
      </c>
      <c r="E12" s="14">
        <f t="shared" si="2"/>
        <v>48546</v>
      </c>
      <c r="F12" s="14">
        <f t="shared" si="2"/>
        <v>51408</v>
      </c>
      <c r="G12" s="14">
        <f t="shared" si="2"/>
        <v>54270</v>
      </c>
      <c r="H12" s="14">
        <f t="shared" si="2"/>
        <v>57132</v>
      </c>
      <c r="I12" s="14">
        <f t="shared" si="2"/>
        <v>59994</v>
      </c>
      <c r="J12" s="14">
        <f t="shared" si="2"/>
        <v>62856</v>
      </c>
      <c r="K12" s="14">
        <f t="shared" si="2"/>
        <v>65718</v>
      </c>
      <c r="L12" s="14">
        <f t="shared" si="2"/>
        <v>68580</v>
      </c>
      <c r="M12" s="14">
        <f t="shared" si="2"/>
        <v>71442</v>
      </c>
      <c r="N12" s="19">
        <f t="shared" si="2"/>
        <v>74304</v>
      </c>
    </row>
    <row r="13" spans="2:14" x14ac:dyDescent="0.2">
      <c r="B13" s="3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9"/>
    </row>
    <row r="14" spans="2:14" x14ac:dyDescent="0.2">
      <c r="B14" s="46" t="s">
        <v>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9"/>
    </row>
    <row r="15" spans="2:14" x14ac:dyDescent="0.2">
      <c r="B15" s="32" t="s">
        <v>35</v>
      </c>
      <c r="C15" s="14">
        <v>337.5</v>
      </c>
      <c r="D15" s="14">
        <v>337.5</v>
      </c>
      <c r="E15" s="14">
        <v>337.5</v>
      </c>
      <c r="F15" s="14">
        <v>337.5</v>
      </c>
      <c r="G15" s="14">
        <v>337.5</v>
      </c>
      <c r="H15" s="14">
        <v>337.5</v>
      </c>
      <c r="I15" s="14">
        <v>337.5</v>
      </c>
      <c r="J15" s="14">
        <v>337.5</v>
      </c>
      <c r="K15" s="14">
        <v>337.5</v>
      </c>
      <c r="L15" s="14">
        <v>337.5</v>
      </c>
      <c r="M15" s="14">
        <v>337.5</v>
      </c>
      <c r="N15" s="19">
        <v>337.5</v>
      </c>
    </row>
    <row r="16" spans="2:14" x14ac:dyDescent="0.2">
      <c r="B16" s="3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9"/>
    </row>
    <row r="17" spans="2:14" x14ac:dyDescent="0.2">
      <c r="B17" s="47" t="s">
        <v>61</v>
      </c>
      <c r="C17" s="14">
        <f>C15+C16</f>
        <v>337.5</v>
      </c>
      <c r="D17" s="14">
        <f t="shared" ref="D17:N17" si="3">D15+D16</f>
        <v>337.5</v>
      </c>
      <c r="E17" s="14">
        <f t="shared" si="3"/>
        <v>337.5</v>
      </c>
      <c r="F17" s="14">
        <f t="shared" si="3"/>
        <v>337.5</v>
      </c>
      <c r="G17" s="14">
        <f t="shared" si="3"/>
        <v>337.5</v>
      </c>
      <c r="H17" s="14">
        <f t="shared" si="3"/>
        <v>337.5</v>
      </c>
      <c r="I17" s="14">
        <f t="shared" si="3"/>
        <v>337.5</v>
      </c>
      <c r="J17" s="14">
        <f t="shared" si="3"/>
        <v>337.5</v>
      </c>
      <c r="K17" s="14">
        <f t="shared" si="3"/>
        <v>337.5</v>
      </c>
      <c r="L17" s="14">
        <f t="shared" si="3"/>
        <v>337.5</v>
      </c>
      <c r="M17" s="14">
        <f t="shared" si="3"/>
        <v>337.5</v>
      </c>
      <c r="N17" s="19">
        <f t="shared" si="3"/>
        <v>337.5</v>
      </c>
    </row>
    <row r="18" spans="2:14" x14ac:dyDescent="0.2">
      <c r="B18" s="4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9"/>
    </row>
    <row r="19" spans="2:14" x14ac:dyDescent="0.2">
      <c r="B19" s="46" t="s">
        <v>57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9"/>
    </row>
    <row r="20" spans="2:14" x14ac:dyDescent="0.2">
      <c r="B20" s="32" t="s">
        <v>58</v>
      </c>
      <c r="C20" s="14">
        <v>144</v>
      </c>
      <c r="D20" s="14">
        <v>144</v>
      </c>
      <c r="E20" s="14">
        <v>144</v>
      </c>
      <c r="F20" s="14">
        <v>144</v>
      </c>
      <c r="G20" s="14">
        <v>144</v>
      </c>
      <c r="H20" s="14">
        <v>144</v>
      </c>
      <c r="I20" s="14">
        <v>144</v>
      </c>
      <c r="J20" s="14">
        <v>144</v>
      </c>
      <c r="K20" s="14">
        <v>144</v>
      </c>
      <c r="L20" s="14">
        <v>144</v>
      </c>
      <c r="M20" s="14">
        <v>144</v>
      </c>
      <c r="N20" s="19">
        <v>144</v>
      </c>
    </row>
    <row r="21" spans="2:14" x14ac:dyDescent="0.2">
      <c r="B21" s="16" t="s">
        <v>105</v>
      </c>
      <c r="C21" s="14">
        <f>C7*0.15</f>
        <v>337.5</v>
      </c>
      <c r="D21" s="14">
        <f t="shared" ref="D21:N21" si="4">D7*0.15</f>
        <v>337.5</v>
      </c>
      <c r="E21" s="14">
        <f t="shared" si="4"/>
        <v>337.5</v>
      </c>
      <c r="F21" s="14">
        <f t="shared" si="4"/>
        <v>337.5</v>
      </c>
      <c r="G21" s="14">
        <f t="shared" si="4"/>
        <v>337.5</v>
      </c>
      <c r="H21" s="14">
        <f t="shared" si="4"/>
        <v>337.5</v>
      </c>
      <c r="I21" s="14">
        <f t="shared" si="4"/>
        <v>337.5</v>
      </c>
      <c r="J21" s="14">
        <f t="shared" si="4"/>
        <v>337.5</v>
      </c>
      <c r="K21" s="14">
        <f t="shared" si="4"/>
        <v>337.5</v>
      </c>
      <c r="L21" s="14">
        <f t="shared" si="4"/>
        <v>337.5</v>
      </c>
      <c r="M21" s="14">
        <f t="shared" si="4"/>
        <v>337.5</v>
      </c>
      <c r="N21" s="14">
        <f t="shared" si="4"/>
        <v>337.5</v>
      </c>
    </row>
    <row r="22" spans="2:14" x14ac:dyDescent="0.2">
      <c r="B22" s="32" t="s">
        <v>59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9">
        <v>0</v>
      </c>
    </row>
    <row r="23" spans="2:14" x14ac:dyDescent="0.2">
      <c r="B23" s="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9"/>
    </row>
    <row r="24" spans="2:14" x14ac:dyDescent="0.2">
      <c r="B24" s="47" t="s">
        <v>60</v>
      </c>
      <c r="C24" s="14">
        <f>SUM(C20:C22)</f>
        <v>481.5</v>
      </c>
      <c r="D24" s="14">
        <f t="shared" ref="D24:N24" si="5">SUM(D20:D22)</f>
        <v>481.5</v>
      </c>
      <c r="E24" s="14">
        <f t="shared" si="5"/>
        <v>481.5</v>
      </c>
      <c r="F24" s="14">
        <f t="shared" si="5"/>
        <v>481.5</v>
      </c>
      <c r="G24" s="14">
        <f t="shared" si="5"/>
        <v>481.5</v>
      </c>
      <c r="H24" s="14">
        <f t="shared" si="5"/>
        <v>481.5</v>
      </c>
      <c r="I24" s="14">
        <f t="shared" si="5"/>
        <v>481.5</v>
      </c>
      <c r="J24" s="14">
        <f t="shared" si="5"/>
        <v>481.5</v>
      </c>
      <c r="K24" s="14">
        <f t="shared" si="5"/>
        <v>481.5</v>
      </c>
      <c r="L24" s="14">
        <f t="shared" si="5"/>
        <v>481.5</v>
      </c>
      <c r="M24" s="14">
        <f t="shared" si="5"/>
        <v>481.5</v>
      </c>
      <c r="N24" s="19">
        <f t="shared" si="5"/>
        <v>481.5</v>
      </c>
    </row>
    <row r="25" spans="2:14" x14ac:dyDescent="0.2">
      <c r="B25" s="3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</row>
    <row r="26" spans="2:14" x14ac:dyDescent="0.2">
      <c r="B26" s="3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</row>
    <row r="27" spans="2:14" x14ac:dyDescent="0.2">
      <c r="B27" s="46" t="s">
        <v>62</v>
      </c>
      <c r="C27" s="14">
        <f>C17+C24</f>
        <v>819</v>
      </c>
      <c r="D27" s="14">
        <f t="shared" ref="D27:N27" si="6">D17+D24</f>
        <v>819</v>
      </c>
      <c r="E27" s="14">
        <f t="shared" si="6"/>
        <v>819</v>
      </c>
      <c r="F27" s="14">
        <f t="shared" si="6"/>
        <v>819</v>
      </c>
      <c r="G27" s="14">
        <f t="shared" si="6"/>
        <v>819</v>
      </c>
      <c r="H27" s="14">
        <f t="shared" si="6"/>
        <v>819</v>
      </c>
      <c r="I27" s="14">
        <f t="shared" si="6"/>
        <v>819</v>
      </c>
      <c r="J27" s="14">
        <f t="shared" si="6"/>
        <v>819</v>
      </c>
      <c r="K27" s="14">
        <f t="shared" si="6"/>
        <v>819</v>
      </c>
      <c r="L27" s="14">
        <f t="shared" si="6"/>
        <v>819</v>
      </c>
      <c r="M27" s="14">
        <f t="shared" si="6"/>
        <v>819</v>
      </c>
      <c r="N27" s="19">
        <f t="shared" si="6"/>
        <v>819</v>
      </c>
    </row>
    <row r="28" spans="2:14" x14ac:dyDescent="0.2"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9"/>
    </row>
    <row r="29" spans="2:14" x14ac:dyDescent="0.2">
      <c r="B29" s="32" t="s">
        <v>63</v>
      </c>
      <c r="C29" s="14">
        <f>C10</f>
        <v>22536</v>
      </c>
      <c r="D29" s="14">
        <f t="shared" ref="D29:N29" si="7">D10</f>
        <v>23967</v>
      </c>
      <c r="E29" s="14">
        <f t="shared" si="7"/>
        <v>25398</v>
      </c>
      <c r="F29" s="14">
        <f t="shared" si="7"/>
        <v>26829</v>
      </c>
      <c r="G29" s="14">
        <f t="shared" si="7"/>
        <v>28260</v>
      </c>
      <c r="H29" s="14">
        <f t="shared" si="7"/>
        <v>29691</v>
      </c>
      <c r="I29" s="14">
        <f t="shared" si="7"/>
        <v>31122</v>
      </c>
      <c r="J29" s="14">
        <f t="shared" si="7"/>
        <v>32553</v>
      </c>
      <c r="K29" s="14">
        <f t="shared" si="7"/>
        <v>33984</v>
      </c>
      <c r="L29" s="14">
        <f t="shared" si="7"/>
        <v>35415</v>
      </c>
      <c r="M29" s="14">
        <f t="shared" si="7"/>
        <v>36846</v>
      </c>
      <c r="N29" s="19">
        <f t="shared" si="7"/>
        <v>38277</v>
      </c>
    </row>
    <row r="30" spans="2:14" x14ac:dyDescent="0.2">
      <c r="B30" s="32" t="s">
        <v>64</v>
      </c>
      <c r="C30" s="14">
        <f>C27</f>
        <v>819</v>
      </c>
      <c r="D30" s="14">
        <f t="shared" ref="D30:N30" si="8">D27</f>
        <v>819</v>
      </c>
      <c r="E30" s="14">
        <f t="shared" si="8"/>
        <v>819</v>
      </c>
      <c r="F30" s="14">
        <f t="shared" si="8"/>
        <v>819</v>
      </c>
      <c r="G30" s="14">
        <f t="shared" si="8"/>
        <v>819</v>
      </c>
      <c r="H30" s="14">
        <f t="shared" si="8"/>
        <v>819</v>
      </c>
      <c r="I30" s="14">
        <f t="shared" si="8"/>
        <v>819</v>
      </c>
      <c r="J30" s="14">
        <f t="shared" si="8"/>
        <v>819</v>
      </c>
      <c r="K30" s="14">
        <f t="shared" si="8"/>
        <v>819</v>
      </c>
      <c r="L30" s="14">
        <f t="shared" si="8"/>
        <v>819</v>
      </c>
      <c r="M30" s="14">
        <f t="shared" si="8"/>
        <v>819</v>
      </c>
      <c r="N30" s="19">
        <f t="shared" si="8"/>
        <v>819</v>
      </c>
    </row>
    <row r="31" spans="2:14" x14ac:dyDescent="0.2"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9"/>
    </row>
    <row r="32" spans="2:14" x14ac:dyDescent="0.2">
      <c r="B32" s="46" t="s">
        <v>67</v>
      </c>
      <c r="C32" s="14">
        <f>C29-C30</f>
        <v>21717</v>
      </c>
      <c r="D32" s="14">
        <f t="shared" ref="D32:N32" si="9">D29-D30</f>
        <v>23148</v>
      </c>
      <c r="E32" s="14">
        <f t="shared" si="9"/>
        <v>24579</v>
      </c>
      <c r="F32" s="14">
        <f t="shared" si="9"/>
        <v>26010</v>
      </c>
      <c r="G32" s="14">
        <f t="shared" si="9"/>
        <v>27441</v>
      </c>
      <c r="H32" s="14">
        <f t="shared" si="9"/>
        <v>28872</v>
      </c>
      <c r="I32" s="14">
        <f t="shared" si="9"/>
        <v>30303</v>
      </c>
      <c r="J32" s="14">
        <f t="shared" si="9"/>
        <v>31734</v>
      </c>
      <c r="K32" s="14">
        <f t="shared" si="9"/>
        <v>33165</v>
      </c>
      <c r="L32" s="14">
        <f t="shared" si="9"/>
        <v>34596</v>
      </c>
      <c r="M32" s="14">
        <f t="shared" si="9"/>
        <v>36027</v>
      </c>
      <c r="N32" s="19">
        <f t="shared" si="9"/>
        <v>37458</v>
      </c>
    </row>
    <row r="33" spans="2:14" x14ac:dyDescent="0.2">
      <c r="B33" s="32" t="s">
        <v>68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9">
        <v>0</v>
      </c>
    </row>
    <row r="34" spans="2:14" ht="17" thickBot="1" x14ac:dyDescent="0.25">
      <c r="B34" s="48" t="s">
        <v>69</v>
      </c>
      <c r="C34" s="43">
        <f>C32-C33</f>
        <v>21717</v>
      </c>
      <c r="D34" s="43">
        <f t="shared" ref="D34:N34" si="10">D32-D33</f>
        <v>23148</v>
      </c>
      <c r="E34" s="43">
        <f t="shared" si="10"/>
        <v>24579</v>
      </c>
      <c r="F34" s="43">
        <f t="shared" si="10"/>
        <v>26010</v>
      </c>
      <c r="G34" s="43">
        <f t="shared" si="10"/>
        <v>27441</v>
      </c>
      <c r="H34" s="43">
        <f t="shared" si="10"/>
        <v>28872</v>
      </c>
      <c r="I34" s="43">
        <f t="shared" si="10"/>
        <v>30303</v>
      </c>
      <c r="J34" s="43">
        <f t="shared" si="10"/>
        <v>31734</v>
      </c>
      <c r="K34" s="43">
        <f t="shared" si="10"/>
        <v>33165</v>
      </c>
      <c r="L34" s="43">
        <f t="shared" si="10"/>
        <v>34596</v>
      </c>
      <c r="M34" s="43">
        <f t="shared" si="10"/>
        <v>36027</v>
      </c>
      <c r="N34" s="44">
        <f t="shared" si="10"/>
        <v>37458</v>
      </c>
    </row>
  </sheetData>
  <mergeCells count="1">
    <mergeCell ref="B2:N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sheetPr>
    <tabColor theme="0"/>
  </sheetPr>
  <dimension ref="B1:G40"/>
  <sheetViews>
    <sheetView workbookViewId="0">
      <selection activeCell="J21" sqref="J21"/>
    </sheetView>
  </sheetViews>
  <sheetFormatPr baseColWidth="10" defaultRowHeight="16" x14ac:dyDescent="0.2"/>
  <cols>
    <col min="2" max="2" width="30.5" bestFit="1" customWidth="1"/>
    <col min="3" max="3" width="11.5" style="31" bestFit="1" customWidth="1"/>
    <col min="7" max="7" width="65.33203125" bestFit="1" customWidth="1"/>
  </cols>
  <sheetData>
    <row r="1" spans="2:3" ht="17" thickBot="1" x14ac:dyDescent="0.25"/>
    <row r="2" spans="2:3" x14ac:dyDescent="0.2">
      <c r="B2" s="67" t="s">
        <v>6</v>
      </c>
      <c r="C2" s="68"/>
    </row>
    <row r="3" spans="2:3" x14ac:dyDescent="0.2">
      <c r="B3" s="16"/>
      <c r="C3" s="19"/>
    </row>
    <row r="4" spans="2:3" x14ac:dyDescent="0.2">
      <c r="B4" s="18" t="s">
        <v>88</v>
      </c>
      <c r="C4" s="19"/>
    </row>
    <row r="5" spans="2:3" x14ac:dyDescent="0.2">
      <c r="B5" s="16" t="s">
        <v>74</v>
      </c>
      <c r="C5" s="19">
        <f>'Cash Flow Year 1 '!N4</f>
        <v>8010</v>
      </c>
    </row>
    <row r="6" spans="2:3" x14ac:dyDescent="0.2">
      <c r="B6" s="16" t="s">
        <v>52</v>
      </c>
      <c r="C6" s="19">
        <f>'Cash Flow Year 1 '!N8</f>
        <v>0</v>
      </c>
    </row>
    <row r="7" spans="2:3" x14ac:dyDescent="0.2">
      <c r="B7" s="16" t="s">
        <v>75</v>
      </c>
      <c r="C7" s="19">
        <f>'Income Statement Year 1 '!C9</f>
        <v>202.50000000000003</v>
      </c>
    </row>
    <row r="8" spans="2:3" x14ac:dyDescent="0.2">
      <c r="B8" s="18" t="s">
        <v>76</v>
      </c>
      <c r="C8" s="19">
        <f>SUM(C5:C7)</f>
        <v>8212.5</v>
      </c>
    </row>
    <row r="9" spans="2:3" x14ac:dyDescent="0.2">
      <c r="B9" s="16"/>
      <c r="C9" s="19"/>
    </row>
    <row r="10" spans="2:3" x14ac:dyDescent="0.2">
      <c r="B10" s="16" t="s">
        <v>77</v>
      </c>
      <c r="C10" s="19">
        <f>'Start Up Costs '!C9</f>
        <v>10000</v>
      </c>
    </row>
    <row r="11" spans="2:3" x14ac:dyDescent="0.2">
      <c r="B11" s="18" t="s">
        <v>78</v>
      </c>
      <c r="C11" s="19">
        <f>C10</f>
        <v>10000</v>
      </c>
    </row>
    <row r="12" spans="2:3" x14ac:dyDescent="0.2">
      <c r="B12" s="16"/>
      <c r="C12" s="19"/>
    </row>
    <row r="13" spans="2:3" x14ac:dyDescent="0.2">
      <c r="B13" s="18" t="s">
        <v>79</v>
      </c>
      <c r="C13" s="19">
        <f>SUM(C8,C11)</f>
        <v>18212.5</v>
      </c>
    </row>
    <row r="14" spans="2:3" x14ac:dyDescent="0.2">
      <c r="B14" s="16"/>
      <c r="C14" s="19"/>
    </row>
    <row r="15" spans="2:3" x14ac:dyDescent="0.2">
      <c r="B15" s="18" t="s">
        <v>89</v>
      </c>
      <c r="C15" s="19"/>
    </row>
    <row r="16" spans="2:3" x14ac:dyDescent="0.2">
      <c r="B16" s="16" t="s">
        <v>80</v>
      </c>
      <c r="C16" s="19">
        <v>0</v>
      </c>
    </row>
    <row r="17" spans="2:7" x14ac:dyDescent="0.2">
      <c r="B17" s="16" t="s">
        <v>81</v>
      </c>
      <c r="C17" s="19">
        <v>1000</v>
      </c>
    </row>
    <row r="18" spans="2:7" x14ac:dyDescent="0.2">
      <c r="B18" s="18" t="s">
        <v>82</v>
      </c>
      <c r="C18" s="19">
        <v>1000</v>
      </c>
    </row>
    <row r="19" spans="2:7" x14ac:dyDescent="0.2">
      <c r="B19" s="16"/>
      <c r="C19" s="19"/>
    </row>
    <row r="20" spans="2:7" x14ac:dyDescent="0.2">
      <c r="B20" s="16" t="s">
        <v>84</v>
      </c>
      <c r="C20" s="19">
        <v>9000</v>
      </c>
    </row>
    <row r="21" spans="2:7" x14ac:dyDescent="0.2">
      <c r="B21" s="18" t="s">
        <v>86</v>
      </c>
      <c r="C21" s="19">
        <f>C20</f>
        <v>9000</v>
      </c>
    </row>
    <row r="22" spans="2:7" x14ac:dyDescent="0.2">
      <c r="B22" s="16"/>
      <c r="C22" s="19"/>
    </row>
    <row r="23" spans="2:7" x14ac:dyDescent="0.2">
      <c r="B23" s="18" t="s">
        <v>85</v>
      </c>
      <c r="C23" s="19">
        <f>C18+C20</f>
        <v>10000</v>
      </c>
    </row>
    <row r="24" spans="2:7" x14ac:dyDescent="0.2">
      <c r="B24" s="16"/>
      <c r="C24" s="19"/>
    </row>
    <row r="25" spans="2:7" x14ac:dyDescent="0.2">
      <c r="B25" s="18" t="s">
        <v>90</v>
      </c>
      <c r="C25" s="19"/>
    </row>
    <row r="26" spans="2:7" ht="19" x14ac:dyDescent="0.25">
      <c r="B26" s="16" t="s">
        <v>83</v>
      </c>
      <c r="C26" s="19">
        <f>C13-C23</f>
        <v>8212.5</v>
      </c>
      <c r="G26" s="49" t="s">
        <v>47</v>
      </c>
    </row>
    <row r="27" spans="2:7" x14ac:dyDescent="0.2">
      <c r="B27" s="16"/>
      <c r="C27" s="19"/>
    </row>
    <row r="28" spans="2:7" ht="17" thickBot="1" x14ac:dyDescent="0.25">
      <c r="B28" s="21" t="s">
        <v>87</v>
      </c>
      <c r="C28" s="44">
        <f>C26</f>
        <v>8212.5</v>
      </c>
      <c r="G28" s="50" t="s">
        <v>42</v>
      </c>
    </row>
    <row r="30" spans="2:7" x14ac:dyDescent="0.2">
      <c r="G30" s="50" t="s">
        <v>48</v>
      </c>
    </row>
    <row r="32" spans="2:7" ht="17" x14ac:dyDescent="0.25">
      <c r="G32" s="51" t="s">
        <v>43</v>
      </c>
    </row>
    <row r="33" spans="7:7" ht="17" x14ac:dyDescent="0.25">
      <c r="G33" s="51" t="s">
        <v>44</v>
      </c>
    </row>
    <row r="34" spans="7:7" ht="17" x14ac:dyDescent="0.25">
      <c r="G34" s="51" t="s">
        <v>45</v>
      </c>
    </row>
    <row r="35" spans="7:7" ht="17" x14ac:dyDescent="0.25">
      <c r="G35" s="51" t="s">
        <v>46</v>
      </c>
    </row>
    <row r="37" spans="7:7" x14ac:dyDescent="0.2">
      <c r="G37" s="51" t="s">
        <v>32</v>
      </c>
    </row>
    <row r="38" spans="7:7" x14ac:dyDescent="0.2">
      <c r="G38" s="50" t="s">
        <v>49</v>
      </c>
    </row>
    <row r="39" spans="7:7" x14ac:dyDescent="0.2">
      <c r="G39" s="50" t="s">
        <v>50</v>
      </c>
    </row>
    <row r="40" spans="7:7" x14ac:dyDescent="0.2">
      <c r="G40" s="50" t="s">
        <v>66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B1:C28"/>
  <sheetViews>
    <sheetView workbookViewId="0">
      <selection activeCell="B2" sqref="B2:C28"/>
    </sheetView>
  </sheetViews>
  <sheetFormatPr baseColWidth="10" defaultRowHeight="16" x14ac:dyDescent="0.2"/>
  <cols>
    <col min="2" max="2" width="30.5" bestFit="1" customWidth="1"/>
    <col min="3" max="3" width="11.5" bestFit="1" customWidth="1"/>
  </cols>
  <sheetData>
    <row r="1" spans="2:3" ht="17" thickBot="1" x14ac:dyDescent="0.25"/>
    <row r="2" spans="2:3" x14ac:dyDescent="0.2">
      <c r="B2" s="61" t="s">
        <v>7</v>
      </c>
      <c r="C2" s="63"/>
    </row>
    <row r="3" spans="2:3" x14ac:dyDescent="0.2">
      <c r="B3" s="16"/>
      <c r="C3" s="17"/>
    </row>
    <row r="4" spans="2:3" x14ac:dyDescent="0.2">
      <c r="B4" s="18" t="s">
        <v>88</v>
      </c>
      <c r="C4" s="19"/>
    </row>
    <row r="5" spans="2:3" x14ac:dyDescent="0.2">
      <c r="B5" s="16" t="s">
        <v>74</v>
      </c>
      <c r="C5" s="19">
        <f>'Cash Flow Year 2'!N4</f>
        <v>20286</v>
      </c>
    </row>
    <row r="6" spans="2:3" x14ac:dyDescent="0.2">
      <c r="B6" s="16" t="s">
        <v>52</v>
      </c>
      <c r="C6" s="19">
        <f>'Cash Flow Year 1 '!N8</f>
        <v>0</v>
      </c>
    </row>
    <row r="7" spans="2:3" x14ac:dyDescent="0.2">
      <c r="B7" s="16" t="s">
        <v>75</v>
      </c>
      <c r="C7" s="19">
        <f>'Income Statement Year 2 '!N9</f>
        <v>270.00000000000006</v>
      </c>
    </row>
    <row r="8" spans="2:3" x14ac:dyDescent="0.2">
      <c r="B8" s="18" t="s">
        <v>76</v>
      </c>
      <c r="C8" s="19">
        <f>SUM(C5:C7)</f>
        <v>20556</v>
      </c>
    </row>
    <row r="9" spans="2:3" x14ac:dyDescent="0.2">
      <c r="B9" s="16"/>
      <c r="C9" s="19"/>
    </row>
    <row r="10" spans="2:3" x14ac:dyDescent="0.2">
      <c r="B10" s="16" t="s">
        <v>77</v>
      </c>
      <c r="C10" s="19">
        <v>0</v>
      </c>
    </row>
    <row r="11" spans="2:3" x14ac:dyDescent="0.2">
      <c r="B11" s="18" t="s">
        <v>78</v>
      </c>
      <c r="C11" s="19">
        <f>C10</f>
        <v>0</v>
      </c>
    </row>
    <row r="12" spans="2:3" x14ac:dyDescent="0.2">
      <c r="B12" s="16"/>
      <c r="C12" s="19"/>
    </row>
    <row r="13" spans="2:3" x14ac:dyDescent="0.2">
      <c r="B13" s="18" t="s">
        <v>79</v>
      </c>
      <c r="C13" s="19">
        <f>SUM(C8,C11)</f>
        <v>20556</v>
      </c>
    </row>
    <row r="14" spans="2:3" x14ac:dyDescent="0.2">
      <c r="B14" s="16"/>
      <c r="C14" s="19"/>
    </row>
    <row r="15" spans="2:3" x14ac:dyDescent="0.2">
      <c r="B15" s="18" t="s">
        <v>89</v>
      </c>
      <c r="C15" s="19"/>
    </row>
    <row r="16" spans="2:3" x14ac:dyDescent="0.2">
      <c r="B16" s="16" t="s">
        <v>80</v>
      </c>
      <c r="C16" s="19">
        <v>0</v>
      </c>
    </row>
    <row r="17" spans="2:3" x14ac:dyDescent="0.2">
      <c r="B17" s="16" t="s">
        <v>81</v>
      </c>
      <c r="C17" s="19">
        <v>1000</v>
      </c>
    </row>
    <row r="18" spans="2:3" x14ac:dyDescent="0.2">
      <c r="B18" s="18" t="s">
        <v>82</v>
      </c>
      <c r="C18" s="19">
        <v>1000</v>
      </c>
    </row>
    <row r="19" spans="2:3" x14ac:dyDescent="0.2">
      <c r="B19" s="16"/>
      <c r="C19" s="19"/>
    </row>
    <row r="20" spans="2:3" x14ac:dyDescent="0.2">
      <c r="B20" s="16" t="s">
        <v>84</v>
      </c>
      <c r="C20" s="19">
        <v>8000</v>
      </c>
    </row>
    <row r="21" spans="2:3" x14ac:dyDescent="0.2">
      <c r="B21" s="18" t="s">
        <v>86</v>
      </c>
      <c r="C21" s="19">
        <f>C20</f>
        <v>8000</v>
      </c>
    </row>
    <row r="22" spans="2:3" x14ac:dyDescent="0.2">
      <c r="B22" s="16"/>
      <c r="C22" s="19"/>
    </row>
    <row r="23" spans="2:3" x14ac:dyDescent="0.2">
      <c r="B23" s="18" t="s">
        <v>85</v>
      </c>
      <c r="C23" s="19">
        <f>C18+C20</f>
        <v>9000</v>
      </c>
    </row>
    <row r="24" spans="2:3" x14ac:dyDescent="0.2">
      <c r="B24" s="16"/>
      <c r="C24" s="19"/>
    </row>
    <row r="25" spans="2:3" x14ac:dyDescent="0.2">
      <c r="B25" s="18" t="s">
        <v>90</v>
      </c>
      <c r="C25" s="19"/>
    </row>
    <row r="26" spans="2:3" x14ac:dyDescent="0.2">
      <c r="B26" s="16" t="s">
        <v>83</v>
      </c>
      <c r="C26" s="19">
        <f>C13-C23</f>
        <v>11556</v>
      </c>
    </row>
    <row r="27" spans="2:3" x14ac:dyDescent="0.2">
      <c r="B27" s="16"/>
      <c r="C27" s="19"/>
    </row>
    <row r="28" spans="2:3" ht="17" thickBot="1" x14ac:dyDescent="0.25">
      <c r="B28" s="21" t="s">
        <v>87</v>
      </c>
      <c r="C28" s="44">
        <f>C26</f>
        <v>11556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B1:C28"/>
  <sheetViews>
    <sheetView workbookViewId="0">
      <selection activeCell="G10" sqref="G10"/>
    </sheetView>
  </sheetViews>
  <sheetFormatPr baseColWidth="10" defaultRowHeight="16" x14ac:dyDescent="0.2"/>
  <cols>
    <col min="2" max="2" width="30.5" bestFit="1" customWidth="1"/>
    <col min="3" max="3" width="11.5" bestFit="1" customWidth="1"/>
  </cols>
  <sheetData>
    <row r="1" spans="2:3" ht="17" thickBot="1" x14ac:dyDescent="0.25"/>
    <row r="2" spans="2:3" x14ac:dyDescent="0.2">
      <c r="B2" s="61" t="s">
        <v>8</v>
      </c>
      <c r="C2" s="63"/>
    </row>
    <row r="3" spans="2:3" x14ac:dyDescent="0.2">
      <c r="B3" s="16"/>
      <c r="C3" s="17"/>
    </row>
    <row r="4" spans="2:3" x14ac:dyDescent="0.2">
      <c r="B4" s="18" t="s">
        <v>88</v>
      </c>
      <c r="C4" s="19"/>
    </row>
    <row r="5" spans="2:3" x14ac:dyDescent="0.2">
      <c r="B5" s="16" t="s">
        <v>74</v>
      </c>
      <c r="C5" s="19">
        <f>'Cash Flow Year 3'!N4</f>
        <v>36027</v>
      </c>
    </row>
    <row r="6" spans="2:3" x14ac:dyDescent="0.2">
      <c r="B6" s="16" t="s">
        <v>52</v>
      </c>
      <c r="C6" s="19">
        <f>'Cash Flow Year 1 '!N8</f>
        <v>0</v>
      </c>
    </row>
    <row r="7" spans="2:3" x14ac:dyDescent="0.2">
      <c r="B7" s="16" t="s">
        <v>75</v>
      </c>
      <c r="C7" s="19">
        <f>'Income Statement Year 3'!N9</f>
        <v>337.50000000000006</v>
      </c>
    </row>
    <row r="8" spans="2:3" x14ac:dyDescent="0.2">
      <c r="B8" s="18" t="s">
        <v>76</v>
      </c>
      <c r="C8" s="19">
        <f>SUM(C5:C7)</f>
        <v>36364.5</v>
      </c>
    </row>
    <row r="9" spans="2:3" x14ac:dyDescent="0.2">
      <c r="B9" s="16"/>
      <c r="C9" s="19"/>
    </row>
    <row r="10" spans="2:3" x14ac:dyDescent="0.2">
      <c r="B10" s="16" t="s">
        <v>77</v>
      </c>
      <c r="C10" s="19">
        <v>0</v>
      </c>
    </row>
    <row r="11" spans="2:3" x14ac:dyDescent="0.2">
      <c r="B11" s="18" t="s">
        <v>78</v>
      </c>
      <c r="C11" s="19">
        <f>C10</f>
        <v>0</v>
      </c>
    </row>
    <row r="12" spans="2:3" x14ac:dyDescent="0.2">
      <c r="B12" s="16"/>
      <c r="C12" s="19"/>
    </row>
    <row r="13" spans="2:3" x14ac:dyDescent="0.2">
      <c r="B13" s="18" t="s">
        <v>79</v>
      </c>
      <c r="C13" s="19">
        <f>SUM(C8,C11)</f>
        <v>36364.5</v>
      </c>
    </row>
    <row r="14" spans="2:3" x14ac:dyDescent="0.2">
      <c r="B14" s="16"/>
      <c r="C14" s="19"/>
    </row>
    <row r="15" spans="2:3" x14ac:dyDescent="0.2">
      <c r="B15" s="18" t="s">
        <v>89</v>
      </c>
      <c r="C15" s="19"/>
    </row>
    <row r="16" spans="2:3" x14ac:dyDescent="0.2">
      <c r="B16" s="16" t="s">
        <v>80</v>
      </c>
      <c r="C16" s="19">
        <v>0</v>
      </c>
    </row>
    <row r="17" spans="2:3" x14ac:dyDescent="0.2">
      <c r="B17" s="16" t="s">
        <v>81</v>
      </c>
      <c r="C17" s="19">
        <v>1000</v>
      </c>
    </row>
    <row r="18" spans="2:3" x14ac:dyDescent="0.2">
      <c r="B18" s="18" t="s">
        <v>82</v>
      </c>
      <c r="C18" s="19">
        <v>1000</v>
      </c>
    </row>
    <row r="19" spans="2:3" x14ac:dyDescent="0.2">
      <c r="B19" s="16"/>
      <c r="C19" s="19"/>
    </row>
    <row r="20" spans="2:3" x14ac:dyDescent="0.2">
      <c r="B20" s="16" t="s">
        <v>84</v>
      </c>
      <c r="C20" s="19">
        <v>7000</v>
      </c>
    </row>
    <row r="21" spans="2:3" x14ac:dyDescent="0.2">
      <c r="B21" s="18" t="s">
        <v>86</v>
      </c>
      <c r="C21" s="19">
        <f>C20</f>
        <v>7000</v>
      </c>
    </row>
    <row r="22" spans="2:3" x14ac:dyDescent="0.2">
      <c r="B22" s="16"/>
      <c r="C22" s="19"/>
    </row>
    <row r="23" spans="2:3" x14ac:dyDescent="0.2">
      <c r="B23" s="18" t="s">
        <v>85</v>
      </c>
      <c r="C23" s="19">
        <f>C18+C20</f>
        <v>8000</v>
      </c>
    </row>
    <row r="24" spans="2:3" x14ac:dyDescent="0.2">
      <c r="B24" s="16"/>
      <c r="C24" s="19"/>
    </row>
    <row r="25" spans="2:3" x14ac:dyDescent="0.2">
      <c r="B25" s="18" t="s">
        <v>90</v>
      </c>
      <c r="C25" s="19"/>
    </row>
    <row r="26" spans="2:3" x14ac:dyDescent="0.2">
      <c r="B26" s="16" t="s">
        <v>83</v>
      </c>
      <c r="C26" s="19">
        <f>C13-C23</f>
        <v>28364.5</v>
      </c>
    </row>
    <row r="27" spans="2:3" x14ac:dyDescent="0.2">
      <c r="B27" s="16"/>
      <c r="C27" s="19"/>
    </row>
    <row r="28" spans="2:3" ht="17" thickBot="1" x14ac:dyDescent="0.25">
      <c r="B28" s="21" t="s">
        <v>87</v>
      </c>
      <c r="C28" s="44">
        <f>C26</f>
        <v>28364.5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Carlo Patigdas</cp:lastModifiedBy>
  <dcterms:created xsi:type="dcterms:W3CDTF">2022-03-19T15:50:25Z</dcterms:created>
  <dcterms:modified xsi:type="dcterms:W3CDTF">2025-03-31T20:40:42Z</dcterms:modified>
</cp:coreProperties>
</file>