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cuments/"/>
    </mc:Choice>
  </mc:AlternateContent>
  <xr:revisionPtr revIDLastSave="0" documentId="13_ncr:1_{841C8DFD-254C-8E4F-9087-45D82D3383F4}" xr6:coauthVersionLast="47" xr6:coauthVersionMax="47" xr10:uidLastSave="{00000000-0000-0000-0000-000000000000}"/>
  <bookViews>
    <workbookView xWindow="0" yWindow="500" windowWidth="28800" windowHeight="16280" activeTab="1" xr2:uid="{B44B3249-ADCF-CB44-8C1E-181EBA6D7EDD}"/>
  </bookViews>
  <sheets>
    <sheet name="Start Up Costs " sheetId="10" r:id="rId1"/>
    <sheet name="Income Statement Year 1 " sheetId="1" r:id="rId2"/>
    <sheet name="Income Statement Year 2 " sheetId="2" r:id="rId3"/>
    <sheet name="Income Statement Year 3" sheetId="3" r:id="rId4"/>
    <sheet name="Cash Flow Year 1 " sheetId="4" r:id="rId5"/>
    <sheet name="Cash Flow Year 2" sheetId="5" r:id="rId6"/>
    <sheet name="Cash Flow Year 3" sheetId="6" r:id="rId7"/>
    <sheet name="Balance Sheet Year 1 " sheetId="7" r:id="rId8"/>
    <sheet name="Balance Sheet Year 2 " sheetId="8" r:id="rId9"/>
    <sheet name="Balance Sheet Year 3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F26" i="3"/>
  <c r="G26" i="3"/>
  <c r="H26" i="3"/>
  <c r="I26" i="3"/>
  <c r="J26" i="3"/>
  <c r="K26" i="3"/>
  <c r="L26" i="3"/>
  <c r="M26" i="3"/>
  <c r="N26" i="3"/>
  <c r="D26" i="3"/>
  <c r="C26" i="3"/>
  <c r="E26" i="2"/>
  <c r="F26" i="2"/>
  <c r="G26" i="2"/>
  <c r="H26" i="2"/>
  <c r="I26" i="2"/>
  <c r="J26" i="2"/>
  <c r="K26" i="2"/>
  <c r="L26" i="2"/>
  <c r="M26" i="2"/>
  <c r="N26" i="2"/>
  <c r="D26" i="2"/>
  <c r="C26" i="2"/>
  <c r="E26" i="1"/>
  <c r="F26" i="1"/>
  <c r="G26" i="1"/>
  <c r="H26" i="1"/>
  <c r="I26" i="1"/>
  <c r="J26" i="1"/>
  <c r="K26" i="1"/>
  <c r="L26" i="1"/>
  <c r="M26" i="1"/>
  <c r="N26" i="1"/>
  <c r="D26" i="1"/>
  <c r="C26" i="1"/>
  <c r="O15" i="3" l="1"/>
  <c r="O15" i="2"/>
  <c r="O15" i="1"/>
  <c r="C10" i="4"/>
  <c r="D22" i="6"/>
  <c r="E22" i="6"/>
  <c r="E25" i="6" s="1"/>
  <c r="F22" i="6"/>
  <c r="F25" i="6" s="1"/>
  <c r="G22" i="6"/>
  <c r="G25" i="6" s="1"/>
  <c r="H22" i="6"/>
  <c r="H25" i="6" s="1"/>
  <c r="I22" i="6"/>
  <c r="J22" i="6"/>
  <c r="J25" i="6" s="1"/>
  <c r="K22" i="6"/>
  <c r="K25" i="6" s="1"/>
  <c r="L22" i="6"/>
  <c r="L25" i="6" s="1"/>
  <c r="M22" i="6"/>
  <c r="N22" i="6"/>
  <c r="C22" i="6"/>
  <c r="C25" i="6" s="1"/>
  <c r="D22" i="5"/>
  <c r="E22" i="5"/>
  <c r="F22" i="5"/>
  <c r="F25" i="5" s="1"/>
  <c r="G22" i="5"/>
  <c r="G25" i="5" s="1"/>
  <c r="H22" i="5"/>
  <c r="H25" i="5" s="1"/>
  <c r="I22" i="5"/>
  <c r="I25" i="5" s="1"/>
  <c r="J22" i="5"/>
  <c r="K22" i="5"/>
  <c r="K25" i="5" s="1"/>
  <c r="L22" i="5"/>
  <c r="M22" i="5"/>
  <c r="N22" i="5"/>
  <c r="C22" i="5"/>
  <c r="D22" i="4"/>
  <c r="D25" i="4" s="1"/>
  <c r="E22" i="4"/>
  <c r="E25" i="4" s="1"/>
  <c r="F22" i="4"/>
  <c r="G22" i="4"/>
  <c r="G25" i="4" s="1"/>
  <c r="H22" i="4"/>
  <c r="H25" i="4" s="1"/>
  <c r="I22" i="4"/>
  <c r="I25" i="4" s="1"/>
  <c r="J22" i="4"/>
  <c r="J25" i="4" s="1"/>
  <c r="K22" i="4"/>
  <c r="K25" i="4" s="1"/>
  <c r="L22" i="4"/>
  <c r="L25" i="4" s="1"/>
  <c r="L28" i="4" s="1"/>
  <c r="L31" i="4" s="1"/>
  <c r="M22" i="4"/>
  <c r="M25" i="4" s="1"/>
  <c r="M28" i="4" s="1"/>
  <c r="M31" i="4" s="1"/>
  <c r="N22" i="4"/>
  <c r="C22" i="4"/>
  <c r="C25" i="4" s="1"/>
  <c r="C6" i="7"/>
  <c r="C10" i="7"/>
  <c r="C11" i="7" s="1"/>
  <c r="C21" i="7"/>
  <c r="C23" i="7"/>
  <c r="C5" i="3"/>
  <c r="N9" i="3" s="1"/>
  <c r="C5" i="2"/>
  <c r="M9" i="2" s="1"/>
  <c r="M18" i="2" s="1"/>
  <c r="M22" i="2" s="1"/>
  <c r="C23" i="9"/>
  <c r="C21" i="9"/>
  <c r="C11" i="9"/>
  <c r="C6" i="9"/>
  <c r="C23" i="8"/>
  <c r="C21" i="8"/>
  <c r="C11" i="8"/>
  <c r="C6" i="8"/>
  <c r="N25" i="6"/>
  <c r="M25" i="6"/>
  <c r="I25" i="6"/>
  <c r="D25" i="6"/>
  <c r="N17" i="6"/>
  <c r="M17" i="6"/>
  <c r="L17" i="6"/>
  <c r="K17" i="6"/>
  <c r="J17" i="6"/>
  <c r="I17" i="6"/>
  <c r="H17" i="6"/>
  <c r="G17" i="6"/>
  <c r="F17" i="6"/>
  <c r="E17" i="6"/>
  <c r="D17" i="6"/>
  <c r="C17" i="6"/>
  <c r="N25" i="5"/>
  <c r="M25" i="5"/>
  <c r="L25" i="5"/>
  <c r="J25" i="5"/>
  <c r="E25" i="5"/>
  <c r="D25" i="5"/>
  <c r="C25" i="5"/>
  <c r="N17" i="5"/>
  <c r="M17" i="5"/>
  <c r="L17" i="5"/>
  <c r="K17" i="5"/>
  <c r="J17" i="5"/>
  <c r="I17" i="5"/>
  <c r="H17" i="5"/>
  <c r="G17" i="5"/>
  <c r="F17" i="5"/>
  <c r="E17" i="5"/>
  <c r="D17" i="5"/>
  <c r="C17" i="5"/>
  <c r="C30" i="4"/>
  <c r="C17" i="4"/>
  <c r="D5" i="3"/>
  <c r="D8" i="3" s="1"/>
  <c r="E5" i="3"/>
  <c r="E8" i="3" s="1"/>
  <c r="F5" i="3"/>
  <c r="F8" i="3" s="1"/>
  <c r="G5" i="3"/>
  <c r="G8" i="3" s="1"/>
  <c r="H5" i="3"/>
  <c r="H8" i="3" s="1"/>
  <c r="I5" i="3"/>
  <c r="I8" i="3" s="1"/>
  <c r="J5" i="3"/>
  <c r="J8" i="3" s="1"/>
  <c r="K5" i="3"/>
  <c r="K8" i="3" s="1"/>
  <c r="L5" i="3"/>
  <c r="L8" i="3" s="1"/>
  <c r="M5" i="3"/>
  <c r="M8" i="3" s="1"/>
  <c r="N5" i="3"/>
  <c r="N8" i="3" s="1"/>
  <c r="O17" i="3"/>
  <c r="O16" i="3"/>
  <c r="N14" i="3"/>
  <c r="M14" i="3"/>
  <c r="L14" i="3"/>
  <c r="K14" i="3"/>
  <c r="J14" i="3"/>
  <c r="I14" i="3"/>
  <c r="H14" i="3"/>
  <c r="G14" i="3"/>
  <c r="F14" i="3"/>
  <c r="E14" i="3"/>
  <c r="D14" i="3"/>
  <c r="C14" i="3"/>
  <c r="G9" i="3"/>
  <c r="G18" i="3" s="1"/>
  <c r="D5" i="2"/>
  <c r="D8" i="2" s="1"/>
  <c r="E5" i="2"/>
  <c r="E8" i="2" s="1"/>
  <c r="F5" i="2"/>
  <c r="G5" i="2"/>
  <c r="G8" i="2" s="1"/>
  <c r="H5" i="2"/>
  <c r="H8" i="2" s="1"/>
  <c r="I5" i="2"/>
  <c r="I8" i="2" s="1"/>
  <c r="J5" i="2"/>
  <c r="K5" i="2"/>
  <c r="K8" i="2" s="1"/>
  <c r="L5" i="2"/>
  <c r="L8" i="2" s="1"/>
  <c r="M5" i="2"/>
  <c r="N5" i="2"/>
  <c r="I9" i="2"/>
  <c r="I18" i="2" s="1"/>
  <c r="O17" i="1"/>
  <c r="O16" i="1"/>
  <c r="N14" i="1"/>
  <c r="M14" i="1"/>
  <c r="L14" i="1"/>
  <c r="K14" i="1"/>
  <c r="J14" i="1"/>
  <c r="I14" i="1"/>
  <c r="H14" i="1"/>
  <c r="G14" i="1"/>
  <c r="F14" i="1"/>
  <c r="E14" i="1"/>
  <c r="D14" i="1"/>
  <c r="C14" i="1"/>
  <c r="N5" i="1"/>
  <c r="N8" i="1" s="1"/>
  <c r="M5" i="1"/>
  <c r="M8" i="1" s="1"/>
  <c r="L5" i="1"/>
  <c r="L8" i="1" s="1"/>
  <c r="K5" i="1"/>
  <c r="K8" i="1" s="1"/>
  <c r="J5" i="1"/>
  <c r="J8" i="1" s="1"/>
  <c r="I5" i="1"/>
  <c r="I8" i="1" s="1"/>
  <c r="H5" i="1"/>
  <c r="H8" i="1" s="1"/>
  <c r="G5" i="1"/>
  <c r="G8" i="1" s="1"/>
  <c r="F5" i="1"/>
  <c r="F8" i="1" s="1"/>
  <c r="E5" i="1"/>
  <c r="E8" i="1" s="1"/>
  <c r="D5" i="1"/>
  <c r="D8" i="1" s="1"/>
  <c r="C5" i="1"/>
  <c r="N9" i="1" s="1"/>
  <c r="N18" i="1" s="1"/>
  <c r="H9" i="2"/>
  <c r="H18" i="2" s="1"/>
  <c r="J9" i="2"/>
  <c r="J18" i="2" s="1"/>
  <c r="L9" i="2"/>
  <c r="L18" i="2" s="1"/>
  <c r="N8" i="2"/>
  <c r="O17" i="2"/>
  <c r="O16" i="2"/>
  <c r="N14" i="2"/>
  <c r="M14" i="2"/>
  <c r="L14" i="2"/>
  <c r="K14" i="2"/>
  <c r="J14" i="2"/>
  <c r="I14" i="2"/>
  <c r="H14" i="2"/>
  <c r="G14" i="2"/>
  <c r="F14" i="2"/>
  <c r="E14" i="2"/>
  <c r="D14" i="2"/>
  <c r="C14" i="2"/>
  <c r="M8" i="2"/>
  <c r="F8" i="2"/>
  <c r="C14" i="10"/>
  <c r="F25" i="4"/>
  <c r="N25" i="4"/>
  <c r="D17" i="4"/>
  <c r="E17" i="4"/>
  <c r="F17" i="4"/>
  <c r="G17" i="4"/>
  <c r="H17" i="4"/>
  <c r="I17" i="4"/>
  <c r="J17" i="4"/>
  <c r="K17" i="4"/>
  <c r="L17" i="4"/>
  <c r="M17" i="4"/>
  <c r="N17" i="4"/>
  <c r="E28" i="6" l="1"/>
  <c r="E31" i="6" s="1"/>
  <c r="M28" i="6"/>
  <c r="M31" i="6" s="1"/>
  <c r="C28" i="5"/>
  <c r="C31" i="5" s="1"/>
  <c r="L22" i="2"/>
  <c r="H22" i="2"/>
  <c r="H9" i="1"/>
  <c r="H18" i="1" s="1"/>
  <c r="K28" i="5"/>
  <c r="K31" i="5" s="1"/>
  <c r="D28" i="5"/>
  <c r="D31" i="5" s="1"/>
  <c r="F28" i="6"/>
  <c r="F31" i="6" s="1"/>
  <c r="N28" i="6"/>
  <c r="N31" i="6" s="1"/>
  <c r="G28" i="6"/>
  <c r="G31" i="6" s="1"/>
  <c r="H28" i="6"/>
  <c r="H31" i="6" s="1"/>
  <c r="I28" i="6"/>
  <c r="I31" i="6" s="1"/>
  <c r="K28" i="6"/>
  <c r="K31" i="6" s="1"/>
  <c r="J28" i="6"/>
  <c r="J31" i="6" s="1"/>
  <c r="C28" i="6"/>
  <c r="C31" i="6" s="1"/>
  <c r="D28" i="6"/>
  <c r="D31" i="6" s="1"/>
  <c r="L28" i="6"/>
  <c r="L31" i="6" s="1"/>
  <c r="E28" i="5"/>
  <c r="E31" i="5" s="1"/>
  <c r="M28" i="5"/>
  <c r="M31" i="5" s="1"/>
  <c r="N28" i="5"/>
  <c r="N31" i="5" s="1"/>
  <c r="L28" i="5"/>
  <c r="L31" i="5" s="1"/>
  <c r="K28" i="4"/>
  <c r="K31" i="4" s="1"/>
  <c r="G28" i="4"/>
  <c r="G31" i="4" s="1"/>
  <c r="N18" i="3"/>
  <c r="C7" i="9"/>
  <c r="H9" i="3"/>
  <c r="H18" i="3" s="1"/>
  <c r="G11" i="3"/>
  <c r="G9" i="2"/>
  <c r="G18" i="2" s="1"/>
  <c r="G22" i="2" s="1"/>
  <c r="E9" i="2"/>
  <c r="E18" i="2" s="1"/>
  <c r="E22" i="2" s="1"/>
  <c r="C9" i="2"/>
  <c r="C18" i="2" s="1"/>
  <c r="D9" i="2"/>
  <c r="D18" i="2" s="1"/>
  <c r="D22" i="2" s="1"/>
  <c r="C8" i="2"/>
  <c r="N9" i="2"/>
  <c r="N18" i="2" s="1"/>
  <c r="N22" i="2" s="1"/>
  <c r="O5" i="2"/>
  <c r="F9" i="2"/>
  <c r="F18" i="2" s="1"/>
  <c r="F22" i="2" s="1"/>
  <c r="O14" i="2"/>
  <c r="K9" i="2"/>
  <c r="K18" i="2" s="1"/>
  <c r="K22" i="2" s="1"/>
  <c r="H11" i="2"/>
  <c r="H11" i="1"/>
  <c r="O14" i="1"/>
  <c r="G9" i="1"/>
  <c r="G18" i="1" s="1"/>
  <c r="G22" i="1" s="1"/>
  <c r="J28" i="5"/>
  <c r="J31" i="5" s="1"/>
  <c r="I28" i="5"/>
  <c r="I31" i="5" s="1"/>
  <c r="H28" i="5"/>
  <c r="H31" i="5" s="1"/>
  <c r="G28" i="5"/>
  <c r="G31" i="5" s="1"/>
  <c r="F28" i="5"/>
  <c r="F31" i="5" s="1"/>
  <c r="F28" i="4"/>
  <c r="F31" i="4" s="1"/>
  <c r="E28" i="4"/>
  <c r="E31" i="4" s="1"/>
  <c r="D28" i="4"/>
  <c r="D31" i="4" s="1"/>
  <c r="N28" i="4"/>
  <c r="N31" i="4" s="1"/>
  <c r="J28" i="4"/>
  <c r="J31" i="4" s="1"/>
  <c r="I28" i="4"/>
  <c r="I31" i="4" s="1"/>
  <c r="H28" i="4"/>
  <c r="H31" i="4" s="1"/>
  <c r="N22" i="3"/>
  <c r="G22" i="3"/>
  <c r="N11" i="3"/>
  <c r="H22" i="3"/>
  <c r="L9" i="3"/>
  <c r="L18" i="3" s="1"/>
  <c r="L22" i="3" s="1"/>
  <c r="I9" i="3"/>
  <c r="I18" i="3" s="1"/>
  <c r="I22" i="3" s="1"/>
  <c r="O14" i="3"/>
  <c r="D9" i="3"/>
  <c r="D18" i="3" s="1"/>
  <c r="D22" i="3" s="1"/>
  <c r="O5" i="3"/>
  <c r="E9" i="3"/>
  <c r="E18" i="3" s="1"/>
  <c r="E22" i="3" s="1"/>
  <c r="M9" i="3"/>
  <c r="M18" i="3" s="1"/>
  <c r="M22" i="3" s="1"/>
  <c r="J9" i="3"/>
  <c r="J18" i="3" s="1"/>
  <c r="J22" i="3" s="1"/>
  <c r="C9" i="3"/>
  <c r="K9" i="3"/>
  <c r="K18" i="3" s="1"/>
  <c r="K22" i="3" s="1"/>
  <c r="C8" i="3"/>
  <c r="F9" i="3"/>
  <c r="F18" i="3" s="1"/>
  <c r="F22" i="3" s="1"/>
  <c r="L11" i="2"/>
  <c r="L24" i="2" s="1"/>
  <c r="F11" i="2"/>
  <c r="N11" i="2"/>
  <c r="M11" i="2"/>
  <c r="M24" i="2" s="1"/>
  <c r="N22" i="1"/>
  <c r="M22" i="1"/>
  <c r="N11" i="1"/>
  <c r="H22" i="1"/>
  <c r="H24" i="1" s="1"/>
  <c r="O5" i="1"/>
  <c r="I9" i="1"/>
  <c r="I18" i="1" s="1"/>
  <c r="I22" i="1" s="1"/>
  <c r="J9" i="1"/>
  <c r="J18" i="1" s="1"/>
  <c r="J22" i="1" s="1"/>
  <c r="C9" i="1"/>
  <c r="C7" i="7" s="1"/>
  <c r="K9" i="1"/>
  <c r="K18" i="1" s="1"/>
  <c r="K22" i="1" s="1"/>
  <c r="D9" i="1"/>
  <c r="D18" i="1" s="1"/>
  <c r="D22" i="1" s="1"/>
  <c r="L9" i="1"/>
  <c r="L18" i="1" s="1"/>
  <c r="L22" i="1" s="1"/>
  <c r="E9" i="1"/>
  <c r="E18" i="1" s="1"/>
  <c r="E22" i="1" s="1"/>
  <c r="M9" i="1"/>
  <c r="M18" i="1" s="1"/>
  <c r="C8" i="1"/>
  <c r="F9" i="1"/>
  <c r="F18" i="1" s="1"/>
  <c r="F22" i="1" s="1"/>
  <c r="I11" i="2"/>
  <c r="J8" i="2"/>
  <c r="J11" i="2" s="1"/>
  <c r="I22" i="2"/>
  <c r="J22" i="2"/>
  <c r="C28" i="4"/>
  <c r="C31" i="4" s="1"/>
  <c r="C33" i="4" s="1"/>
  <c r="C12" i="4"/>
  <c r="G24" i="3" l="1"/>
  <c r="N24" i="2"/>
  <c r="H24" i="2"/>
  <c r="C11" i="2"/>
  <c r="M28" i="2"/>
  <c r="H28" i="2"/>
  <c r="N28" i="2"/>
  <c r="L28" i="2"/>
  <c r="G11" i="2"/>
  <c r="G24" i="2" s="1"/>
  <c r="E11" i="2"/>
  <c r="E24" i="2" s="1"/>
  <c r="H28" i="1"/>
  <c r="H11" i="3"/>
  <c r="H24" i="3"/>
  <c r="K11" i="3"/>
  <c r="K24" i="3" s="1"/>
  <c r="J11" i="3"/>
  <c r="J24" i="3" s="1"/>
  <c r="C7" i="8"/>
  <c r="D11" i="2"/>
  <c r="D24" i="2" s="1"/>
  <c r="O9" i="2"/>
  <c r="K11" i="2"/>
  <c r="K24" i="2" s="1"/>
  <c r="E11" i="1"/>
  <c r="E24" i="1" s="1"/>
  <c r="N24" i="1"/>
  <c r="M11" i="1"/>
  <c r="M24" i="1" s="1"/>
  <c r="G11" i="1"/>
  <c r="G24" i="1" s="1"/>
  <c r="C35" i="4"/>
  <c r="D4" i="4" s="1"/>
  <c r="L11" i="3"/>
  <c r="L24" i="3" s="1"/>
  <c r="I11" i="3"/>
  <c r="I24" i="3" s="1"/>
  <c r="N24" i="3"/>
  <c r="E11" i="3"/>
  <c r="E24" i="3" s="1"/>
  <c r="O8" i="3"/>
  <c r="C11" i="3"/>
  <c r="M11" i="3"/>
  <c r="M24" i="3" s="1"/>
  <c r="F11" i="3"/>
  <c r="F24" i="3" s="1"/>
  <c r="O9" i="3"/>
  <c r="C18" i="3"/>
  <c r="D11" i="3"/>
  <c r="D24" i="3" s="1"/>
  <c r="I24" i="2"/>
  <c r="O8" i="2"/>
  <c r="F24" i="2"/>
  <c r="L11" i="1"/>
  <c r="L24" i="1" s="1"/>
  <c r="O8" i="1"/>
  <c r="C11" i="1"/>
  <c r="J11" i="1"/>
  <c r="J24" i="1" s="1"/>
  <c r="C18" i="1"/>
  <c r="O9" i="1"/>
  <c r="F11" i="1"/>
  <c r="F24" i="1" s="1"/>
  <c r="I11" i="1"/>
  <c r="I24" i="1" s="1"/>
  <c r="K11" i="1"/>
  <c r="K24" i="1" s="1"/>
  <c r="D11" i="1"/>
  <c r="D24" i="1" s="1"/>
  <c r="J24" i="2"/>
  <c r="O18" i="2"/>
  <c r="C22" i="2"/>
  <c r="D10" i="4" l="1"/>
  <c r="D30" i="4" s="1"/>
  <c r="D33" i="4" s="1"/>
  <c r="D35" i="4" s="1"/>
  <c r="E4" i="4" s="1"/>
  <c r="K28" i="3"/>
  <c r="M28" i="3"/>
  <c r="J28" i="3"/>
  <c r="E28" i="3"/>
  <c r="D28" i="3"/>
  <c r="N28" i="3"/>
  <c r="H28" i="3"/>
  <c r="I28" i="3"/>
  <c r="L28" i="3"/>
  <c r="F28" i="3"/>
  <c r="G28" i="3"/>
  <c r="G28" i="2"/>
  <c r="K28" i="2"/>
  <c r="D28" i="2"/>
  <c r="F28" i="2"/>
  <c r="J28" i="2"/>
  <c r="E28" i="2"/>
  <c r="I28" i="2"/>
  <c r="E28" i="1"/>
  <c r="G28" i="1"/>
  <c r="N28" i="1"/>
  <c r="D28" i="1"/>
  <c r="K28" i="1"/>
  <c r="L28" i="1"/>
  <c r="F28" i="1"/>
  <c r="M28" i="1"/>
  <c r="J28" i="1"/>
  <c r="I28" i="1"/>
  <c r="D12" i="4"/>
  <c r="O11" i="2"/>
  <c r="C22" i="3"/>
  <c r="O22" i="3" s="1"/>
  <c r="O18" i="3"/>
  <c r="O11" i="3"/>
  <c r="O18" i="1"/>
  <c r="C22" i="1"/>
  <c r="O22" i="1" s="1"/>
  <c r="O11" i="1"/>
  <c r="O22" i="2"/>
  <c r="C24" i="2"/>
  <c r="E10" i="4" l="1"/>
  <c r="E30" i="4" s="1"/>
  <c r="E33" i="4" s="1"/>
  <c r="E35" i="4" s="1"/>
  <c r="F4" i="4" s="1"/>
  <c r="E12" i="4"/>
  <c r="C28" i="2"/>
  <c r="O26" i="2"/>
  <c r="C24" i="3"/>
  <c r="C24" i="1"/>
  <c r="O24" i="1"/>
  <c r="O28" i="1" s="1"/>
  <c r="O24" i="2"/>
  <c r="O28" i="2" s="1"/>
  <c r="F10" i="4" l="1"/>
  <c r="F30" i="4" s="1"/>
  <c r="F33" i="4" s="1"/>
  <c r="F35" i="4" s="1"/>
  <c r="G4" i="4" s="1"/>
  <c r="F12" i="4"/>
  <c r="C28" i="3"/>
  <c r="O26" i="3"/>
  <c r="O24" i="3"/>
  <c r="O28" i="3" s="1"/>
  <c r="C28" i="1"/>
  <c r="O26" i="1"/>
  <c r="G10" i="4" l="1"/>
  <c r="G30" i="4" s="1"/>
  <c r="G33" i="4" s="1"/>
  <c r="G35" i="4" s="1"/>
  <c r="H4" i="4" s="1"/>
  <c r="G12" i="4" l="1"/>
  <c r="H10" i="4"/>
  <c r="H30" i="4" s="1"/>
  <c r="H33" i="4" s="1"/>
  <c r="H35" i="4" s="1"/>
  <c r="I4" i="4" s="1"/>
  <c r="H12" i="4" l="1"/>
  <c r="I10" i="4"/>
  <c r="I30" i="4" s="1"/>
  <c r="I33" i="4" s="1"/>
  <c r="I35" i="4" s="1"/>
  <c r="J4" i="4" s="1"/>
  <c r="I12" i="4"/>
  <c r="J10" i="4" l="1"/>
  <c r="J30" i="4" s="1"/>
  <c r="J33" i="4" s="1"/>
  <c r="J35" i="4" s="1"/>
  <c r="K4" i="4" s="1"/>
  <c r="J12" i="4" l="1"/>
  <c r="K10" i="4"/>
  <c r="K30" i="4" s="1"/>
  <c r="K33" i="4" s="1"/>
  <c r="K35" i="4" s="1"/>
  <c r="L4" i="4" s="1"/>
  <c r="K12" i="4"/>
  <c r="L10" i="4" l="1"/>
  <c r="L30" i="4" s="1"/>
  <c r="L33" i="4" s="1"/>
  <c r="L35" i="4" s="1"/>
  <c r="M4" i="4" s="1"/>
  <c r="L12" i="4" l="1"/>
  <c r="M10" i="4"/>
  <c r="M30" i="4" s="1"/>
  <c r="M33" i="4" s="1"/>
  <c r="M35" i="4" s="1"/>
  <c r="N4" i="4" s="1"/>
  <c r="M12" i="4"/>
  <c r="C4" i="5" l="1"/>
  <c r="N10" i="4"/>
  <c r="N30" i="4" s="1"/>
  <c r="N33" i="4" s="1"/>
  <c r="N35" i="4" s="1"/>
  <c r="C5" i="7"/>
  <c r="C8" i="7" s="1"/>
  <c r="C13" i="7" s="1"/>
  <c r="C26" i="7" s="1"/>
  <c r="C28" i="7" s="1"/>
  <c r="N12" i="4" l="1"/>
  <c r="C10" i="5"/>
  <c r="C30" i="5" s="1"/>
  <c r="C33" i="5" s="1"/>
  <c r="C35" i="5" s="1"/>
  <c r="D4" i="5" s="1"/>
  <c r="C12" i="5" l="1"/>
  <c r="D10" i="5"/>
  <c r="D30" i="5" s="1"/>
  <c r="D33" i="5" s="1"/>
  <c r="D35" i="5" s="1"/>
  <c r="E4" i="5" s="1"/>
  <c r="D12" i="5" l="1"/>
  <c r="E10" i="5"/>
  <c r="E30" i="5" s="1"/>
  <c r="E33" i="5" s="1"/>
  <c r="E35" i="5" s="1"/>
  <c r="F4" i="5" s="1"/>
  <c r="E12" i="5" l="1"/>
  <c r="F10" i="5"/>
  <c r="F30" i="5" s="1"/>
  <c r="F33" i="5" s="1"/>
  <c r="F35" i="5" s="1"/>
  <c r="G4" i="5" s="1"/>
  <c r="F12" i="5" l="1"/>
  <c r="G10" i="5"/>
  <c r="G30" i="5" s="1"/>
  <c r="G33" i="5" s="1"/>
  <c r="G35" i="5" s="1"/>
  <c r="H4" i="5" s="1"/>
  <c r="G12" i="5" l="1"/>
  <c r="H10" i="5"/>
  <c r="H30" i="5" s="1"/>
  <c r="H33" i="5" s="1"/>
  <c r="H35" i="5" s="1"/>
  <c r="I4" i="5" s="1"/>
  <c r="H12" i="5" l="1"/>
  <c r="I10" i="5"/>
  <c r="I30" i="5" s="1"/>
  <c r="I33" i="5" s="1"/>
  <c r="I35" i="5" s="1"/>
  <c r="J4" i="5" s="1"/>
  <c r="I12" i="5" l="1"/>
  <c r="J10" i="5"/>
  <c r="J30" i="5" s="1"/>
  <c r="J33" i="5" s="1"/>
  <c r="J35" i="5" s="1"/>
  <c r="K4" i="5" s="1"/>
  <c r="K10" i="5" l="1"/>
  <c r="K30" i="5" s="1"/>
  <c r="K33" i="5" s="1"/>
  <c r="K35" i="5" s="1"/>
  <c r="L4" i="5" s="1"/>
  <c r="J12" i="5"/>
  <c r="K12" i="5" l="1"/>
  <c r="L10" i="5"/>
  <c r="L30" i="5" s="1"/>
  <c r="L33" i="5" s="1"/>
  <c r="L35" i="5" s="1"/>
  <c r="M4" i="5" s="1"/>
  <c r="L12" i="5" l="1"/>
  <c r="M10" i="5"/>
  <c r="M30" i="5" s="1"/>
  <c r="M33" i="5" s="1"/>
  <c r="M35" i="5" s="1"/>
  <c r="N4" i="5" s="1"/>
  <c r="M12" i="5" l="1"/>
  <c r="N10" i="5"/>
  <c r="N30" i="5" s="1"/>
  <c r="N33" i="5" s="1"/>
  <c r="N35" i="5" s="1"/>
  <c r="C4" i="6"/>
  <c r="C5" i="8"/>
  <c r="C8" i="8" s="1"/>
  <c r="C13" i="8" s="1"/>
  <c r="C26" i="8" s="1"/>
  <c r="C28" i="8" s="1"/>
  <c r="N12" i="5" l="1"/>
  <c r="C10" i="6"/>
  <c r="C30" i="6" s="1"/>
  <c r="C33" i="6" s="1"/>
  <c r="C35" i="6" s="1"/>
  <c r="D4" i="6" s="1"/>
  <c r="C12" i="6" l="1"/>
  <c r="D10" i="6"/>
  <c r="D30" i="6" s="1"/>
  <c r="D33" i="6" s="1"/>
  <c r="D35" i="6" s="1"/>
  <c r="E4" i="6" s="1"/>
  <c r="D12" i="6" l="1"/>
  <c r="E10" i="6"/>
  <c r="E30" i="6" s="1"/>
  <c r="E33" i="6" s="1"/>
  <c r="E35" i="6" s="1"/>
  <c r="F4" i="6" s="1"/>
  <c r="F10" i="6" s="1"/>
  <c r="F12" i="6" l="1"/>
  <c r="F30" i="6"/>
  <c r="F33" i="6" s="1"/>
  <c r="F35" i="6" s="1"/>
  <c r="G4" i="6" s="1"/>
  <c r="E12" i="6"/>
  <c r="G10" i="6" l="1"/>
  <c r="G30" i="6" s="1"/>
  <c r="G33" i="6" s="1"/>
  <c r="G35" i="6" s="1"/>
  <c r="H4" i="6" s="1"/>
  <c r="G12" i="6" l="1"/>
  <c r="H10" i="6"/>
  <c r="H30" i="6" s="1"/>
  <c r="H33" i="6" s="1"/>
  <c r="H35" i="6" s="1"/>
  <c r="I4" i="6" s="1"/>
  <c r="H12" i="6" l="1"/>
  <c r="I10" i="6"/>
  <c r="I30" i="6" s="1"/>
  <c r="I33" i="6" s="1"/>
  <c r="I35" i="6" s="1"/>
  <c r="J4" i="6" s="1"/>
  <c r="I12" i="6" l="1"/>
  <c r="J10" i="6"/>
  <c r="J30" i="6" s="1"/>
  <c r="J33" i="6" s="1"/>
  <c r="J35" i="6" s="1"/>
  <c r="K4" i="6" s="1"/>
  <c r="J12" i="6" l="1"/>
  <c r="K10" i="6"/>
  <c r="K30" i="6" s="1"/>
  <c r="K33" i="6" s="1"/>
  <c r="K35" i="6" s="1"/>
  <c r="L4" i="6" s="1"/>
  <c r="K12" i="6" l="1"/>
  <c r="L10" i="6"/>
  <c r="L30" i="6" s="1"/>
  <c r="L33" i="6" s="1"/>
  <c r="L35" i="6" s="1"/>
  <c r="M4" i="6" s="1"/>
  <c r="L12" i="6" l="1"/>
  <c r="M10" i="6"/>
  <c r="M30" i="6" s="1"/>
  <c r="M33" i="6" s="1"/>
  <c r="M35" i="6" s="1"/>
  <c r="N4" i="6" s="1"/>
  <c r="M12" i="6" l="1"/>
  <c r="N10" i="6"/>
  <c r="N30" i="6" s="1"/>
  <c r="N33" i="6" s="1"/>
  <c r="N35" i="6" s="1"/>
  <c r="C5" i="9"/>
  <c r="C8" i="9" s="1"/>
  <c r="C13" i="9" s="1"/>
  <c r="C26" i="9" s="1"/>
  <c r="C28" i="9" s="1"/>
  <c r="N12" i="6"/>
</calcChain>
</file>

<file path=xl/sharedStrings.xml><?xml version="1.0" encoding="utf-8"?>
<sst xmlns="http://schemas.openxmlformats.org/spreadsheetml/2006/main" count="284" uniqueCount="107">
  <si>
    <t xml:space="preserve">Income Statement Year 1 </t>
  </si>
  <si>
    <t>Income Statement Year 2</t>
  </si>
  <si>
    <t>Income Statement Year 3</t>
  </si>
  <si>
    <t xml:space="preserve">Cash Flow Year 1 </t>
  </si>
  <si>
    <t>Cash Flow Year 2</t>
  </si>
  <si>
    <t>Cash Flow Year 3</t>
  </si>
  <si>
    <t xml:space="preserve">Balance Sheet Year 1 </t>
  </si>
  <si>
    <t>Balance Sheet Year 2</t>
  </si>
  <si>
    <t>Balance Sheet Year 3</t>
  </si>
  <si>
    <t xml:space="preserve">Revenue </t>
  </si>
  <si>
    <t xml:space="preserve">Annual Total </t>
  </si>
  <si>
    <t xml:space="preserve">Start Up Costs </t>
  </si>
  <si>
    <t xml:space="preserve">Cost </t>
  </si>
  <si>
    <t xml:space="preserve">Item Description </t>
  </si>
  <si>
    <t xml:space="preserve">Owner Contributions </t>
  </si>
  <si>
    <t xml:space="preserve">Equipment </t>
  </si>
  <si>
    <t xml:space="preserve">Inventory </t>
  </si>
  <si>
    <t>Marketing</t>
  </si>
  <si>
    <t xml:space="preserve">Past Purchases Items Already Bought for the Business </t>
  </si>
  <si>
    <t xml:space="preserve">Funding Sources </t>
  </si>
  <si>
    <t xml:space="preserve">Total Start Up Costs </t>
  </si>
  <si>
    <t>Wages</t>
  </si>
  <si>
    <t>Legal Fees</t>
  </si>
  <si>
    <t xml:space="preserve">Advertising </t>
  </si>
  <si>
    <t>Supplies</t>
  </si>
  <si>
    <t xml:space="preserve">Interest Expense </t>
  </si>
  <si>
    <t xml:space="preserve">Total Expenses </t>
  </si>
  <si>
    <t xml:space="preserve">Estimated Income Tax % </t>
  </si>
  <si>
    <t>Net Profit After Tax</t>
  </si>
  <si>
    <r>
      <t>2. Gross Profit:</t>
    </r>
    <r>
      <rPr>
        <sz val="12"/>
        <color rgb="FF000000"/>
        <rFont val="Times New Roman"/>
        <family val="1"/>
      </rPr>
      <t> </t>
    </r>
    <r>
      <rPr>
        <sz val="10"/>
        <color rgb="FF000000"/>
        <rFont val="Courier New"/>
        <family val="1"/>
      </rPr>
      <t>=B6-B8</t>
    </r>
    <r>
      <rPr>
        <sz val="12"/>
        <color rgb="FF000000"/>
        <rFont val="Times New Roman"/>
        <family val="1"/>
      </rPr>
      <t> </t>
    </r>
    <r>
      <rPr>
        <i/>
        <sz val="12"/>
        <color rgb="FF000000"/>
        <rFont val="Times New Roman"/>
        <family val="1"/>
      </rPr>
      <t>(Revenue - Cost of Goods Sold)</t>
    </r>
  </si>
  <si>
    <t>Income Statement (Profit &amp; Loss Statement)</t>
  </si>
  <si>
    <r>
      <rPr>
        <sz val="12"/>
        <color rgb="FF000000"/>
        <rFont val="Times New Roman"/>
        <family val="1"/>
      </rPr>
      <t> </t>
    </r>
    <r>
      <rPr>
        <b/>
        <sz val="12"/>
        <color rgb="FF000000"/>
        <rFont val="Times New Roman"/>
        <family val="1"/>
      </rPr>
      <t>Required Formula Usage:</t>
    </r>
  </si>
  <si>
    <t>Format Requirements:</t>
  </si>
  <si>
    <r>
      <rPr>
        <sz val="12"/>
        <color rgb="FF000000"/>
        <rFont val="Times New Roman"/>
        <family val="1"/>
      </rPr>
      <t>Add a </t>
    </r>
    <r>
      <rPr>
        <b/>
        <sz val="12"/>
        <color rgb="FF000000"/>
        <rFont val="Times New Roman"/>
        <family val="1"/>
      </rPr>
      <t>profit margin percentage formula:</t>
    </r>
    <r>
      <rPr>
        <sz val="12"/>
        <color rgb="FF000000"/>
        <rFont val="Times New Roman"/>
        <family val="1"/>
      </rPr>
      <t> </t>
    </r>
    <r>
      <rPr>
        <sz val="10"/>
        <color rgb="FF000000"/>
        <rFont val="Courier New"/>
        <family val="1"/>
      </rPr>
      <t>=B18/B6</t>
    </r>
    <r>
      <rPr>
        <sz val="12"/>
        <color rgb="FF000000"/>
        <rFont val="Times New Roman"/>
        <family val="1"/>
      </rPr>
      <t> </t>
    </r>
    <r>
      <rPr>
        <i/>
        <sz val="12"/>
        <color rgb="FF000000"/>
        <rFont val="Times New Roman"/>
        <family val="1"/>
      </rPr>
      <t>(Net Income ÷ Revenue)</t>
    </r>
  </si>
  <si>
    <r>
      <t>1. Total Revenue:</t>
    </r>
    <r>
      <rPr>
        <sz val="12"/>
        <color rgb="FF000000"/>
        <rFont val="Times New Roman"/>
        <family val="1"/>
      </rPr>
      <t> </t>
    </r>
    <r>
      <rPr>
        <sz val="10"/>
        <color rgb="FF000000"/>
        <rFont val="Courier New"/>
        <family val="1"/>
      </rPr>
      <t>=SUM(B4:B6)</t>
    </r>
    <r>
      <rPr>
        <sz val="12"/>
        <color rgb="FF000000"/>
        <rFont val="Times New Roman"/>
        <family val="1"/>
      </rPr>
      <t> </t>
    </r>
    <r>
      <rPr>
        <i/>
        <sz val="12"/>
        <color rgb="FF000000"/>
        <rFont val="Times New Roman"/>
        <family val="1"/>
      </rPr>
      <t>(if revenue is in rows 4-6)</t>
    </r>
  </si>
  <si>
    <t>COGS</t>
  </si>
  <si>
    <r>
      <t>3. Total Operating Expenses:</t>
    </r>
    <r>
      <rPr>
        <sz val="12"/>
        <color rgb="FF000000"/>
        <rFont val="Times New Roman"/>
        <family val="1"/>
      </rPr>
      <t> </t>
    </r>
    <r>
      <rPr>
        <sz val="10"/>
        <color rgb="FF000000"/>
        <rFont val="Courier New"/>
        <family val="1"/>
      </rPr>
      <t>=SUM(B10:B17)</t>
    </r>
    <r>
      <rPr>
        <sz val="12"/>
        <color rgb="FF000000"/>
        <rFont val="Times New Roman"/>
        <family val="1"/>
      </rPr>
      <t> </t>
    </r>
    <r>
      <rPr>
        <i/>
        <sz val="12"/>
        <color rgb="FF000000"/>
        <rFont val="Times New Roman"/>
        <family val="1"/>
      </rPr>
      <t>(Sum of fixed &amp; variable costs)</t>
    </r>
  </si>
  <si>
    <r>
      <t>4. Net Income (Profit/Loss):</t>
    </r>
    <r>
      <rPr>
        <sz val="12"/>
        <color rgb="FF000000"/>
        <rFont val="Times New Roman"/>
        <family val="1"/>
      </rPr>
      <t> </t>
    </r>
    <r>
      <rPr>
        <sz val="10"/>
        <color rgb="FF000000"/>
        <rFont val="Courier New"/>
        <family val="1"/>
      </rPr>
      <t>=B10-B8-B20</t>
    </r>
    <r>
      <rPr>
        <sz val="12"/>
        <color rgb="FF000000"/>
        <rFont val="Times New Roman"/>
        <family val="1"/>
      </rPr>
      <t> </t>
    </r>
    <r>
      <rPr>
        <i/>
        <sz val="12"/>
        <color rgb="FF000000"/>
        <rFont val="Times New Roman"/>
        <family val="1"/>
      </rPr>
      <t>(Gross Profit - Operating Expenses)</t>
    </r>
  </si>
  <si>
    <t>Net Income Before Tax</t>
  </si>
  <si>
    <t xml:space="preserve">Total Revenue </t>
  </si>
  <si>
    <t xml:space="preserve">Operating </t>
  </si>
  <si>
    <t xml:space="preserve">Gross Profit </t>
  </si>
  <si>
    <r>
      <t>Ensure the equation </t>
    </r>
    <r>
      <rPr>
        <b/>
        <sz val="12"/>
        <color rgb="FF000000"/>
        <rFont val="Calibri"/>
        <family val="2"/>
        <scheme val="minor"/>
      </rPr>
      <t>Assets = Liabilities + Equity</t>
    </r>
    <r>
      <rPr>
        <sz val="12"/>
        <color rgb="FF000000"/>
        <rFont val="Calibri"/>
        <family val="2"/>
        <scheme val="minor"/>
      </rPr>
      <t> holds for every month.</t>
    </r>
  </si>
  <si>
    <r>
      <t>Total Current Assets:</t>
    </r>
    <r>
      <rPr>
        <sz val="12"/>
        <color rgb="FF000000"/>
        <rFont val="Calibri"/>
        <family val="2"/>
        <scheme val="minor"/>
      </rPr>
      <t> </t>
    </r>
    <r>
      <rPr>
        <sz val="10"/>
        <color rgb="FF000000"/>
        <rFont val="Arial Unicode MS"/>
        <family val="2"/>
      </rPr>
      <t>=SUM(B3:B7)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(Sum of cash, receivables, inventory, etc.)</t>
    </r>
  </si>
  <si>
    <r>
      <t>Total Fixed Assets:</t>
    </r>
    <r>
      <rPr>
        <sz val="12"/>
        <color rgb="FF000000"/>
        <rFont val="Calibri"/>
        <family val="2"/>
        <scheme val="minor"/>
      </rPr>
      <t> </t>
    </r>
    <r>
      <rPr>
        <sz val="10"/>
        <color rgb="FF000000"/>
        <rFont val="Arial Unicode MS"/>
        <family val="2"/>
      </rPr>
      <t>=SUM(B9:B11)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(Sum of equipment, land, etc.)</t>
    </r>
  </si>
  <si>
    <r>
      <t>Total Liabilities:</t>
    </r>
    <r>
      <rPr>
        <sz val="12"/>
        <color rgb="FF000000"/>
        <rFont val="Calibri"/>
        <family val="2"/>
        <scheme val="minor"/>
      </rPr>
      <t> </t>
    </r>
    <r>
      <rPr>
        <sz val="10"/>
        <color rgb="FF000000"/>
        <rFont val="Arial Unicode MS"/>
        <family val="2"/>
      </rPr>
      <t>=SUM(B14:B18)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(Sum of debts, accounts payable, etc.)</t>
    </r>
  </si>
  <si>
    <r>
      <t>Owner’s Equity:</t>
    </r>
    <r>
      <rPr>
        <sz val="12"/>
        <color rgb="FF000000"/>
        <rFont val="Calibri"/>
        <family val="2"/>
        <scheme val="minor"/>
      </rPr>
      <t> </t>
    </r>
    <r>
      <rPr>
        <sz val="10"/>
        <color rgb="FF000000"/>
        <rFont val="Arial Unicode MS"/>
        <family val="2"/>
      </rPr>
      <t>=B12-B19</t>
    </r>
    <r>
      <rPr>
        <sz val="12"/>
        <color rgb="FF000000"/>
        <rFont val="Calibri"/>
        <family val="2"/>
        <scheme val="minor"/>
      </rPr>
      <t> </t>
    </r>
    <r>
      <rPr>
        <i/>
        <sz val="12"/>
        <color rgb="FF000000"/>
        <rFont val="Calibri"/>
        <family val="2"/>
        <scheme val="minor"/>
      </rPr>
      <t>(Assets - Liabilities)</t>
    </r>
  </si>
  <si>
    <t>Balance Sheet</t>
  </si>
  <si>
    <r>
      <t> </t>
    </r>
    <r>
      <rPr>
        <b/>
        <sz val="12"/>
        <color rgb="FF000000"/>
        <rFont val="Calibri"/>
        <family val="2"/>
        <scheme val="minor"/>
      </rPr>
      <t>Required Formula Usage:</t>
    </r>
  </si>
  <si>
    <t>Use conditional formatting to highlight negative cash balances in red.</t>
  </si>
  <si>
    <r>
      <t>Use </t>
    </r>
    <r>
      <rPr>
        <b/>
        <sz val="12"/>
        <color rgb="FF000000"/>
        <rFont val="Calibri"/>
        <family val="2"/>
        <scheme val="minor"/>
      </rPr>
      <t>bold for section totals</t>
    </r>
    <r>
      <rPr>
        <sz val="12"/>
        <color rgb="FF000000"/>
        <rFont val="Calibri"/>
        <family val="2"/>
        <scheme val="minor"/>
      </rPr>
      <t> (Total Assets, Total Liabilities, Total Equity).</t>
    </r>
  </si>
  <si>
    <t>Cash on Hand (beginnning of the month)</t>
  </si>
  <si>
    <t>Accounts Receivable</t>
  </si>
  <si>
    <t>Cash Sales</t>
  </si>
  <si>
    <t>Cash In</t>
  </si>
  <si>
    <t xml:space="preserve">Total Cash In </t>
  </si>
  <si>
    <t>Cash Out</t>
  </si>
  <si>
    <t xml:space="preserve">Operating Expenses </t>
  </si>
  <si>
    <t xml:space="preserve">Salaries and Wages </t>
  </si>
  <si>
    <t xml:space="preserve">Office Supplies etc. </t>
  </si>
  <si>
    <t>Subtotal Operating expenses</t>
  </si>
  <si>
    <t xml:space="preserve">Subtotal Cash Out </t>
  </si>
  <si>
    <t xml:space="preserve">Total Cash Out </t>
  </si>
  <si>
    <t>Total Cash Inlays</t>
  </si>
  <si>
    <t>Total Cash Outlays</t>
  </si>
  <si>
    <t>Total Cash Available Before Cash Outlays</t>
  </si>
  <si>
    <r>
      <t>Ensure </t>
    </r>
    <r>
      <rPr>
        <b/>
        <sz val="12"/>
        <color rgb="FF000000"/>
        <rFont val="Calibri"/>
        <family val="2"/>
        <scheme val="minor"/>
      </rPr>
      <t>Assets column = Liabilities + Equity column</t>
    </r>
    <r>
      <rPr>
        <sz val="12"/>
        <color rgb="FF000000"/>
        <rFont val="Calibri"/>
        <family val="2"/>
        <scheme val="minor"/>
      </rPr>
      <t> </t>
    </r>
  </si>
  <si>
    <t xml:space="preserve">Net Changes in Cash </t>
  </si>
  <si>
    <t>Retained Earnings</t>
  </si>
  <si>
    <t xml:space="preserve">Ending Cash Balance </t>
  </si>
  <si>
    <t xml:space="preserve">Start up costs </t>
  </si>
  <si>
    <t>Carlo Loan</t>
  </si>
  <si>
    <t>Product Sales</t>
  </si>
  <si>
    <t>na</t>
  </si>
  <si>
    <t>Cash On Hand</t>
  </si>
  <si>
    <t>Inventories</t>
  </si>
  <si>
    <t>Total Current Assets</t>
  </si>
  <si>
    <t>Net Investment and Equipment</t>
  </si>
  <si>
    <t>Total Fixed Assets</t>
  </si>
  <si>
    <t>Total Assets</t>
  </si>
  <si>
    <t>Accounts Payable</t>
  </si>
  <si>
    <t>Current Loan</t>
  </si>
  <si>
    <t>Total Current Liabilities</t>
  </si>
  <si>
    <t>Carlo Patigdas Capital</t>
  </si>
  <si>
    <t>Long Term Bank Loans Outstanding</t>
  </si>
  <si>
    <t>Total Liabilities</t>
  </si>
  <si>
    <t>Total Long Term Liabilities</t>
  </si>
  <si>
    <t>Total Shareholder Equity</t>
  </si>
  <si>
    <t>ASSETS</t>
  </si>
  <si>
    <t>LIABILITIES</t>
  </si>
  <si>
    <t>SHAREHOLDER EQUITY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</si>
  <si>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</si>
  <si>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</si>
  <si>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</si>
  <si>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</si>
  <si>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</si>
  <si>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</si>
  <si>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</si>
  <si>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</si>
  <si>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</si>
  <si>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</si>
  <si>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</si>
  <si>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</si>
  <si>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Operating Expneses</t>
  </si>
  <si>
    <t>Profit Margin Percentage</t>
  </si>
  <si>
    <t>Commission Fee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</si>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</sst>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.5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Courier New"/>
      <family val="1"/>
    </font>
    <font>
      <i/>
      <sz val="12"/>
      <color rgb="FF000000"/>
      <name val="Times New Roman"/>
      <family val="1"/>
    </font>
    <font>
      <b/>
      <sz val="13.5"/>
      <color rgb="FF000000"/>
      <name val="Calibri"/>
      <family val="2"/>
      <scheme val="minor"/>
    </font>
    <font>
      <sz val="10"/>
      <color rgb="FF000000"/>
      <name val="Arial Unicode MS"/>
      <family val="2"/>
    </font>
    <font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6">
    <xf numFmtId="0" fontId="0" fillId="0" borderId="0" xfId="0"/>
    <xf numFmtId="0" fontId="5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164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7" xfId="0" applyFont="1" applyBorder="1"/>
    <xf numFmtId="0" fontId="1" fillId="0" borderId="0" xfId="0" applyFont="1"/>
    <xf numFmtId="0" fontId="0" fillId="0" borderId="0" xfId="0" applyAlignment="1">
      <alignment vertical="top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0" xfId="0" applyNumberFormat="1"/>
    <xf numFmtId="0" fontId="3" fillId="0" borderId="5" xfId="0" applyFont="1" applyBorder="1"/>
    <xf numFmtId="0" fontId="4" fillId="0" borderId="6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13" fillId="0" borderId="5" xfId="0" applyFont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15" fillId="0" borderId="5" xfId="0" applyFont="1" applyBorder="1"/>
    <xf numFmtId="0" fontId="3" fillId="0" borderId="7" xfId="0" applyFont="1" applyBorder="1"/>
    <xf numFmtId="0" fontId="10" fillId="0" borderId="0" xfId="0" applyFont="1"/>
    <xf numFmtId="0" fontId="3" fillId="0" borderId="0" xfId="0" applyFont="1"/>
    <xf numFmtId="0" fontId="4" fillId="0" borderId="0" xfId="0" applyFont="1"/>
    <xf numFmtId="164" fontId="0" fillId="0" borderId="8" xfId="1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12" xfId="0" applyFont="1" applyBorder="1"/>
    <xf numFmtId="9" fontId="0" fillId="0" borderId="13" xfId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B790-EBE9-6E4F-99D1-F8AE6AB93EB1}">
  <dimension ref="B1:Q18"/>
  <sheetViews>
    <sheetView zoomScaleNormal="170" workbookViewId="0">
      <selection activeCell="C10" sqref="C10"/>
    </sheetView>
  </sheetViews>
  <sheetFormatPr baseColWidth="10" defaultColWidth="36.1640625" defaultRowHeight="16" x14ac:dyDescent="0.2"/>
  <sheetData>
    <row r="1" spans="2:17" x14ac:dyDescent="0.2">
      <c r="C1" s="22"/>
    </row>
    <row r="2" spans="2:17" ht="17" thickBot="1" x14ac:dyDescent="0.25">
      <c r="C2" s="22"/>
    </row>
    <row r="3" spans="2:17" x14ac:dyDescent="0.2">
      <c r="B3" s="59" t="s">
        <v>11</v>
      </c>
      <c r="C3" s="60"/>
      <c r="D3" s="23"/>
      <c r="E3" s="23"/>
      <c r="F3" s="23"/>
      <c r="G3" s="23"/>
      <c r="H3" s="23"/>
    </row>
    <row r="4" spans="2:17" ht="16" customHeight="1" x14ac:dyDescent="0.2">
      <c r="B4" s="57" t="s">
        <v>18</v>
      </c>
      <c r="C4" s="58"/>
      <c r="D4" s="23"/>
      <c r="E4" s="23"/>
      <c r="F4" s="23"/>
      <c r="G4" s="23"/>
      <c r="H4" s="23"/>
      <c r="I4" s="23"/>
      <c r="J4" s="23"/>
    </row>
    <row r="5" spans="2:17" x14ac:dyDescent="0.2">
      <c r="B5" s="24" t="s">
        <v>13</v>
      </c>
      <c r="C5" s="25" t="s">
        <v>12</v>
      </c>
      <c r="D5" s="23"/>
      <c r="E5" s="23"/>
      <c r="F5" s="23"/>
      <c r="G5" s="23"/>
      <c r="H5" s="23"/>
      <c r="I5" s="23"/>
      <c r="P5" s="23"/>
      <c r="Q5" s="23"/>
    </row>
    <row r="6" spans="2:17" x14ac:dyDescent="0.2">
      <c r="B6" s="26" t="s">
        <v>73</v>
      </c>
      <c r="C6" s="27">
        <v>0</v>
      </c>
      <c r="D6" s="23"/>
      <c r="E6" s="23"/>
      <c r="F6" s="23"/>
      <c r="G6" s="23"/>
      <c r="H6" s="23"/>
      <c r="I6" s="23"/>
      <c r="P6" s="23"/>
      <c r="Q6" s="23"/>
    </row>
    <row r="7" spans="2:17" ht="16" customHeight="1" x14ac:dyDescent="0.2">
      <c r="B7" s="26"/>
      <c r="C7" s="28"/>
      <c r="D7" s="23"/>
      <c r="E7" s="23"/>
      <c r="F7" s="23"/>
      <c r="G7" s="23"/>
      <c r="H7" s="23"/>
      <c r="I7" s="23"/>
    </row>
    <row r="8" spans="2:17" x14ac:dyDescent="0.2">
      <c r="B8" s="24" t="s">
        <v>70</v>
      </c>
      <c r="C8" s="28"/>
      <c r="D8" s="23"/>
      <c r="E8" s="23"/>
      <c r="F8" s="23"/>
      <c r="G8" s="23"/>
      <c r="H8" s="23"/>
      <c r="I8" s="23"/>
    </row>
    <row r="9" spans="2:17" x14ac:dyDescent="0.2">
      <c r="B9" s="26" t="s">
        <v>15</v>
      </c>
      <c r="C9" s="27">
        <v>10000</v>
      </c>
      <c r="D9" s="23"/>
      <c r="E9" s="23"/>
      <c r="F9" s="23"/>
      <c r="G9" s="23"/>
      <c r="H9" s="23"/>
      <c r="I9" s="23"/>
    </row>
    <row r="10" spans="2:17" x14ac:dyDescent="0.2">
      <c r="B10" s="26" t="s">
        <v>16</v>
      </c>
      <c r="C10" s="27">
        <v>3000</v>
      </c>
      <c r="D10" s="23"/>
      <c r="E10" s="23"/>
      <c r="F10" s="23"/>
      <c r="G10" s="23"/>
      <c r="H10" s="23"/>
    </row>
    <row r="11" spans="2:17" x14ac:dyDescent="0.2">
      <c r="B11" s="26" t="s">
        <v>17</v>
      </c>
      <c r="C11" s="27">
        <v>150</v>
      </c>
      <c r="D11" s="23"/>
      <c r="E11" s="23"/>
      <c r="F11" s="23"/>
      <c r="G11" s="23"/>
      <c r="H11" s="23"/>
    </row>
    <row r="12" spans="2:17" x14ac:dyDescent="0.2">
      <c r="B12" s="26"/>
      <c r="C12" s="27"/>
      <c r="D12" s="23"/>
      <c r="E12" s="23"/>
      <c r="F12" s="23"/>
      <c r="G12" s="23"/>
      <c r="H12" s="23"/>
    </row>
    <row r="13" spans="2:17" x14ac:dyDescent="0.2">
      <c r="B13" s="26"/>
      <c r="C13" s="27"/>
      <c r="D13" s="23"/>
      <c r="E13" s="23"/>
      <c r="F13" s="23"/>
      <c r="G13" s="23"/>
      <c r="H13" s="23"/>
    </row>
    <row r="14" spans="2:17" x14ac:dyDescent="0.2">
      <c r="B14" s="24" t="s">
        <v>20</v>
      </c>
      <c r="C14" s="27">
        <f>SUM(C9:C13)</f>
        <v>13150</v>
      </c>
      <c r="D14" s="23"/>
      <c r="E14" s="23"/>
      <c r="F14" s="23"/>
      <c r="G14" s="23"/>
      <c r="H14" s="23"/>
    </row>
    <row r="15" spans="2:17" ht="16" customHeight="1" x14ac:dyDescent="0.2">
      <c r="B15" s="24"/>
      <c r="C15" s="28"/>
      <c r="D15" s="23"/>
      <c r="E15" s="23"/>
      <c r="F15" s="23"/>
      <c r="G15" s="23"/>
      <c r="H15" s="23"/>
    </row>
    <row r="16" spans="2:17" x14ac:dyDescent="0.2">
      <c r="B16" s="24" t="s">
        <v>19</v>
      </c>
      <c r="C16" s="28"/>
      <c r="D16" s="23"/>
      <c r="E16" s="23"/>
      <c r="F16" s="23"/>
      <c r="G16" s="23"/>
      <c r="H16" s="23"/>
    </row>
    <row r="17" spans="2:8" x14ac:dyDescent="0.2">
      <c r="B17" s="26" t="s">
        <v>14</v>
      </c>
      <c r="C17" s="27">
        <v>5000</v>
      </c>
      <c r="D17" s="23"/>
      <c r="E17" s="23"/>
      <c r="F17" s="23"/>
      <c r="G17" s="23"/>
      <c r="H17" s="23"/>
    </row>
    <row r="18" spans="2:8" ht="17" thickBot="1" x14ac:dyDescent="0.25">
      <c r="B18" s="29" t="s">
        <v>71</v>
      </c>
      <c r="C18" s="30">
        <v>10000</v>
      </c>
      <c r="D18" s="23"/>
      <c r="E18" s="23"/>
      <c r="F18" s="23"/>
      <c r="G18" s="23"/>
      <c r="H18" s="23"/>
    </row>
  </sheetData>
  <mergeCells count="2">
    <mergeCell ref="B4:C4"/>
    <mergeCell ref="B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B00DE-F3F4-454E-92DB-ED0DF06D9E89}">
  <dimension ref="B1:C28"/>
  <sheetViews>
    <sheetView workbookViewId="0">
      <selection activeCell="G10" sqref="G10"/>
    </sheetView>
  </sheetViews>
  <sheetFormatPr baseColWidth="10" defaultRowHeight="16" x14ac:dyDescent="0.2"/>
  <cols>
    <col min="2" max="2" width="30.5" bestFit="1" customWidth="1"/>
    <col min="3" max="3" width="11.5" bestFit="1" customWidth="1"/>
  </cols>
  <sheetData>
    <row r="1" spans="2:3" ht="17" thickBot="1" x14ac:dyDescent="0.25"/>
    <row r="2" spans="2:3" x14ac:dyDescent="0.2">
      <c r="B2" s="61" t="s">
        <v>8</v>
      </c>
      <c r="C2" s="63"/>
    </row>
    <row r="3" spans="2:3" x14ac:dyDescent="0.2">
      <c r="B3" s="16"/>
      <c r="C3" s="17"/>
    </row>
    <row r="4" spans="2:3" x14ac:dyDescent="0.2">
      <c r="B4" s="18" t="s">
        <v>88</v>
      </c>
      <c r="C4" s="19"/>
    </row>
    <row r="5" spans="2:3" x14ac:dyDescent="0.2">
      <c r="B5" s="16" t="s">
        <v>74</v>
      </c>
      <c r="C5" s="19">
        <f>'Cash Flow Year 3'!N4</f>
        <v>26127</v>
      </c>
    </row>
    <row r="6" spans="2:3" x14ac:dyDescent="0.2">
      <c r="B6" s="16" t="s">
        <v>52</v>
      </c>
      <c r="C6" s="19">
        <f>'Cash Flow Year 1 '!N8</f>
        <v>0</v>
      </c>
    </row>
    <row r="7" spans="2:3" x14ac:dyDescent="0.2">
      <c r="B7" s="16" t="s">
        <v>75</v>
      </c>
      <c r="C7" s="19">
        <f>'Income Statement Year 3'!N9</f>
        <v>337.50000000000006</v>
      </c>
    </row>
    <row r="8" spans="2:3" x14ac:dyDescent="0.2">
      <c r="B8" s="18" t="s">
        <v>76</v>
      </c>
      <c r="C8" s="19">
        <f>SUM(C5:C7)</f>
        <v>26464.5</v>
      </c>
    </row>
    <row r="9" spans="2:3" x14ac:dyDescent="0.2">
      <c r="B9" s="16"/>
      <c r="C9" s="19"/>
    </row>
    <row r="10" spans="2:3" x14ac:dyDescent="0.2">
      <c r="B10" s="16" t="s">
        <v>77</v>
      </c>
      <c r="C10" s="19">
        <v>0</v>
      </c>
    </row>
    <row r="11" spans="2:3" x14ac:dyDescent="0.2">
      <c r="B11" s="18" t="s">
        <v>78</v>
      </c>
      <c r="C11" s="19">
        <f>C10</f>
        <v>0</v>
      </c>
    </row>
    <row r="12" spans="2:3" x14ac:dyDescent="0.2">
      <c r="B12" s="16"/>
      <c r="C12" s="19"/>
    </row>
    <row r="13" spans="2:3" x14ac:dyDescent="0.2">
      <c r="B13" s="18" t="s">
        <v>79</v>
      </c>
      <c r="C13" s="19">
        <f>SUM(C8,C11)</f>
        <v>26464.5</v>
      </c>
    </row>
    <row r="14" spans="2:3" x14ac:dyDescent="0.2">
      <c r="B14" s="16"/>
      <c r="C14" s="19"/>
    </row>
    <row r="15" spans="2:3" x14ac:dyDescent="0.2">
      <c r="B15" s="18" t="s">
        <v>89</v>
      </c>
      <c r="C15" s="19"/>
    </row>
    <row r="16" spans="2:3" x14ac:dyDescent="0.2">
      <c r="B16" s="16" t="s">
        <v>80</v>
      </c>
      <c r="C16" s="19">
        <v>0</v>
      </c>
    </row>
    <row r="17" spans="2:3" x14ac:dyDescent="0.2">
      <c r="B17" s="16" t="s">
        <v>81</v>
      </c>
      <c r="C17" s="19">
        <v>1000</v>
      </c>
    </row>
    <row r="18" spans="2:3" x14ac:dyDescent="0.2">
      <c r="B18" s="18" t="s">
        <v>82</v>
      </c>
      <c r="C18" s="19">
        <v>1000</v>
      </c>
    </row>
    <row r="19" spans="2:3" x14ac:dyDescent="0.2">
      <c r="B19" s="16"/>
      <c r="C19" s="19"/>
    </row>
    <row r="20" spans="2:3" x14ac:dyDescent="0.2">
      <c r="B20" s="16" t="s">
        <v>84</v>
      </c>
      <c r="C20" s="19">
        <v>7000</v>
      </c>
    </row>
    <row r="21" spans="2:3" x14ac:dyDescent="0.2">
      <c r="B21" s="18" t="s">
        <v>86</v>
      </c>
      <c r="C21" s="19">
        <f>C20</f>
        <v>7000</v>
      </c>
    </row>
    <row r="22" spans="2:3" x14ac:dyDescent="0.2">
      <c r="B22" s="16"/>
      <c r="C22" s="19"/>
    </row>
    <row r="23" spans="2:3" x14ac:dyDescent="0.2">
      <c r="B23" s="18" t="s">
        <v>85</v>
      </c>
      <c r="C23" s="19">
        <f>C18+C20</f>
        <v>8000</v>
      </c>
    </row>
    <row r="24" spans="2:3" x14ac:dyDescent="0.2">
      <c r="B24" s="16"/>
      <c r="C24" s="19"/>
    </row>
    <row r="25" spans="2:3" x14ac:dyDescent="0.2">
      <c r="B25" s="18" t="s">
        <v>90</v>
      </c>
      <c r="C25" s="19"/>
    </row>
    <row r="26" spans="2:3" x14ac:dyDescent="0.2">
      <c r="B26" s="16" t="s">
        <v>83</v>
      </c>
      <c r="C26" s="19">
        <f>C13-C23</f>
        <v>18464.5</v>
      </c>
    </row>
    <row r="27" spans="2:3" x14ac:dyDescent="0.2">
      <c r="B27" s="16"/>
      <c r="C27" s="19"/>
    </row>
    <row r="28" spans="2:3" ht="17" thickBot="1" x14ac:dyDescent="0.25">
      <c r="B28" s="21" t="s">
        <v>87</v>
      </c>
      <c r="C28" s="44">
        <f>C26</f>
        <v>18464.5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A47A-C8F6-8845-8E07-0C42F635DB59}">
  <dimension ref="B1:R42"/>
  <sheetViews>
    <sheetView tabSelected="1" workbookViewId="0">
      <selection activeCell="E30" sqref="E30"/>
    </sheetView>
  </sheetViews>
  <sheetFormatPr baseColWidth="10" defaultRowHeight="16" x14ac:dyDescent="0.2"/>
  <cols>
    <col min="2" max="2" width="26.33203125" bestFit="1" customWidth="1"/>
    <col min="15" max="15" width="12" bestFit="1" customWidth="1"/>
  </cols>
  <sheetData>
    <row r="1" spans="2:15" ht="17" thickBot="1" x14ac:dyDescent="0.25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2:15" x14ac:dyDescent="0.2">
      <c r="B2" s="61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2:15" x14ac:dyDescent="0.2">
      <c r="B3" s="16"/>
      <c r="C3" s="34" t="s">
        <v>91</v>
      </c>
      <c r="D3" s="34" t="s">
        <v>92</v>
      </c>
      <c r="E3" s="34" t="s">
        <v>93</v>
      </c>
      <c r="F3" s="34" t="s">
        <v>94</v>
      </c>
      <c r="G3" s="34" t="s">
        <v>95</v>
      </c>
      <c r="H3" s="34" t="s">
        <v>96</v>
      </c>
      <c r="I3" s="34" t="s">
        <v>97</v>
      </c>
      <c r="J3" s="34" t="s">
        <v>98</v>
      </c>
      <c r="K3" s="34" t="s">
        <v>99</v>
      </c>
      <c r="L3" s="34" t="s">
        <v>100</v>
      </c>
      <c r="M3" s="34" t="s">
        <v>101</v>
      </c>
      <c r="N3" s="34" t="s">
        <v>102</v>
      </c>
      <c r="O3" s="17" t="s">
        <v>10</v>
      </c>
    </row>
    <row r="4" spans="2:15" x14ac:dyDescent="0.2">
      <c r="B4" s="18" t="s">
        <v>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7"/>
    </row>
    <row r="5" spans="2:15" x14ac:dyDescent="0.2">
      <c r="B5" s="16" t="s">
        <v>72</v>
      </c>
      <c r="C5" s="36">
        <f>450*3</f>
        <v>1350</v>
      </c>
      <c r="D5" s="36">
        <f t="shared" ref="D5:N5" si="0">450*3</f>
        <v>1350</v>
      </c>
      <c r="E5" s="36">
        <f t="shared" si="0"/>
        <v>1350</v>
      </c>
      <c r="F5" s="36">
        <f t="shared" si="0"/>
        <v>1350</v>
      </c>
      <c r="G5" s="36">
        <f t="shared" si="0"/>
        <v>1350</v>
      </c>
      <c r="H5" s="36">
        <f t="shared" si="0"/>
        <v>1350</v>
      </c>
      <c r="I5" s="36">
        <f t="shared" si="0"/>
        <v>1350</v>
      </c>
      <c r="J5" s="36">
        <f t="shared" si="0"/>
        <v>1350</v>
      </c>
      <c r="K5" s="36">
        <f t="shared" si="0"/>
        <v>1350</v>
      </c>
      <c r="L5" s="36">
        <f t="shared" si="0"/>
        <v>1350</v>
      </c>
      <c r="M5" s="36">
        <f t="shared" si="0"/>
        <v>1350</v>
      </c>
      <c r="N5" s="36">
        <f t="shared" si="0"/>
        <v>1350</v>
      </c>
      <c r="O5" s="37">
        <f>SUM(C5:N5)</f>
        <v>16200</v>
      </c>
    </row>
    <row r="6" spans="2:15" x14ac:dyDescent="0.2"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38"/>
    </row>
    <row r="7" spans="2:15" x14ac:dyDescent="0.2"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38"/>
    </row>
    <row r="8" spans="2:15" x14ac:dyDescent="0.2">
      <c r="B8" s="18" t="s">
        <v>39</v>
      </c>
      <c r="C8" s="36">
        <f>SUM(C5:C7)</f>
        <v>1350</v>
      </c>
      <c r="D8" s="36">
        <f t="shared" ref="D8:N8" si="1">SUM(D5:D7)</f>
        <v>1350</v>
      </c>
      <c r="E8" s="36">
        <f t="shared" si="1"/>
        <v>1350</v>
      </c>
      <c r="F8" s="36">
        <f t="shared" si="1"/>
        <v>1350</v>
      </c>
      <c r="G8" s="36">
        <f t="shared" si="1"/>
        <v>1350</v>
      </c>
      <c r="H8" s="36">
        <f t="shared" si="1"/>
        <v>1350</v>
      </c>
      <c r="I8" s="36">
        <f t="shared" si="1"/>
        <v>1350</v>
      </c>
      <c r="J8" s="36">
        <f t="shared" si="1"/>
        <v>1350</v>
      </c>
      <c r="K8" s="36">
        <f t="shared" si="1"/>
        <v>1350</v>
      </c>
      <c r="L8" s="36">
        <f t="shared" si="1"/>
        <v>1350</v>
      </c>
      <c r="M8" s="36">
        <f t="shared" si="1"/>
        <v>1350</v>
      </c>
      <c r="N8" s="36">
        <f t="shared" si="1"/>
        <v>1350</v>
      </c>
      <c r="O8" s="37">
        <f>SUM(C8:N8)</f>
        <v>16200</v>
      </c>
    </row>
    <row r="9" spans="2:15" x14ac:dyDescent="0.2">
      <c r="B9" s="18" t="s">
        <v>35</v>
      </c>
      <c r="C9" s="36">
        <f>$C$5*(1-0.85)</f>
        <v>202.50000000000003</v>
      </c>
      <c r="D9" s="36">
        <f t="shared" ref="D9:N9" si="2">$C$5*(1-0.85)</f>
        <v>202.50000000000003</v>
      </c>
      <c r="E9" s="36">
        <f t="shared" si="2"/>
        <v>202.50000000000003</v>
      </c>
      <c r="F9" s="36">
        <f t="shared" si="2"/>
        <v>202.50000000000003</v>
      </c>
      <c r="G9" s="36">
        <f t="shared" si="2"/>
        <v>202.50000000000003</v>
      </c>
      <c r="H9" s="36">
        <f t="shared" si="2"/>
        <v>202.50000000000003</v>
      </c>
      <c r="I9" s="36">
        <f t="shared" si="2"/>
        <v>202.50000000000003</v>
      </c>
      <c r="J9" s="36">
        <f t="shared" si="2"/>
        <v>202.50000000000003</v>
      </c>
      <c r="K9" s="36">
        <f t="shared" si="2"/>
        <v>202.50000000000003</v>
      </c>
      <c r="L9" s="36">
        <f t="shared" si="2"/>
        <v>202.50000000000003</v>
      </c>
      <c r="M9" s="36">
        <f t="shared" si="2"/>
        <v>202.50000000000003</v>
      </c>
      <c r="N9" s="36">
        <f t="shared" si="2"/>
        <v>202.50000000000003</v>
      </c>
      <c r="O9" s="37">
        <f>SUM(C9:N9)</f>
        <v>2430.0000000000005</v>
      </c>
    </row>
    <row r="10" spans="2:15" x14ac:dyDescent="0.2"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8"/>
    </row>
    <row r="11" spans="2:15" x14ac:dyDescent="0.2">
      <c r="B11" s="18" t="s">
        <v>41</v>
      </c>
      <c r="C11" s="36">
        <f>C8-C9</f>
        <v>1147.5</v>
      </c>
      <c r="D11" s="36">
        <f t="shared" ref="D11:N11" si="3">D8-D9</f>
        <v>1147.5</v>
      </c>
      <c r="E11" s="36">
        <f t="shared" si="3"/>
        <v>1147.5</v>
      </c>
      <c r="F11" s="36">
        <f t="shared" si="3"/>
        <v>1147.5</v>
      </c>
      <c r="G11" s="36">
        <f t="shared" si="3"/>
        <v>1147.5</v>
      </c>
      <c r="H11" s="36">
        <f t="shared" si="3"/>
        <v>1147.5</v>
      </c>
      <c r="I11" s="36">
        <f t="shared" si="3"/>
        <v>1147.5</v>
      </c>
      <c r="J11" s="36">
        <f t="shared" si="3"/>
        <v>1147.5</v>
      </c>
      <c r="K11" s="36">
        <f t="shared" si="3"/>
        <v>1147.5</v>
      </c>
      <c r="L11" s="36">
        <f t="shared" si="3"/>
        <v>1147.5</v>
      </c>
      <c r="M11" s="36">
        <f t="shared" si="3"/>
        <v>1147.5</v>
      </c>
      <c r="N11" s="36">
        <f t="shared" si="3"/>
        <v>1147.5</v>
      </c>
      <c r="O11" s="37">
        <f>SUM(C11:N11)</f>
        <v>13770</v>
      </c>
    </row>
    <row r="12" spans="2:15" x14ac:dyDescent="0.2"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8"/>
    </row>
    <row r="13" spans="2:15" x14ac:dyDescent="0.2">
      <c r="B13" s="18" t="s">
        <v>103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8"/>
    </row>
    <row r="14" spans="2:15" x14ac:dyDescent="0.2">
      <c r="B14" s="16" t="s">
        <v>21</v>
      </c>
      <c r="C14" s="36">
        <f>18*2*4</f>
        <v>144</v>
      </c>
      <c r="D14" s="36">
        <f t="shared" ref="D14:N14" si="4">18*2*4</f>
        <v>144</v>
      </c>
      <c r="E14" s="36">
        <f t="shared" si="4"/>
        <v>144</v>
      </c>
      <c r="F14" s="36">
        <f t="shared" si="4"/>
        <v>144</v>
      </c>
      <c r="G14" s="36">
        <f t="shared" si="4"/>
        <v>144</v>
      </c>
      <c r="H14" s="36">
        <f t="shared" si="4"/>
        <v>144</v>
      </c>
      <c r="I14" s="36">
        <f t="shared" si="4"/>
        <v>144</v>
      </c>
      <c r="J14" s="36">
        <f t="shared" si="4"/>
        <v>144</v>
      </c>
      <c r="K14" s="36">
        <f t="shared" si="4"/>
        <v>144</v>
      </c>
      <c r="L14" s="36">
        <f t="shared" si="4"/>
        <v>144</v>
      </c>
      <c r="M14" s="36">
        <f t="shared" si="4"/>
        <v>144</v>
      </c>
      <c r="N14" s="36">
        <f t="shared" si="4"/>
        <v>144</v>
      </c>
      <c r="O14" s="37">
        <f>SUM(C14:N14)</f>
        <v>1728</v>
      </c>
    </row>
    <row r="15" spans="2:15" x14ac:dyDescent="0.2">
      <c r="B15" s="72" t="s">
        <v>106</v>
      </c>
      <c r="C15" s="73">
        <v>300</v>
      </c>
      <c r="D15" s="73">
        <v>300</v>
      </c>
      <c r="E15" s="73">
        <v>300</v>
      </c>
      <c r="F15" s="73">
        <v>300</v>
      </c>
      <c r="G15" s="73">
        <v>300</v>
      </c>
      <c r="H15" s="73">
        <v>300</v>
      </c>
      <c r="I15" s="73">
        <v>300</v>
      </c>
      <c r="J15" s="73">
        <v>300</v>
      </c>
      <c r="K15" s="73">
        <v>300</v>
      </c>
      <c r="L15" s="73">
        <v>300</v>
      </c>
      <c r="M15" s="73">
        <v>300</v>
      </c>
      <c r="N15" s="73">
        <v>300</v>
      </c>
      <c r="O15" s="74">
        <f>SUM(C15:N15)</f>
        <v>3600</v>
      </c>
    </row>
    <row r="16" spans="2:15" x14ac:dyDescent="0.2">
      <c r="B16" s="16" t="s">
        <v>22</v>
      </c>
      <c r="C16" s="36">
        <v>2000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7">
        <f>SUM(C16:N16)</f>
        <v>2000</v>
      </c>
    </row>
    <row r="17" spans="2:18" x14ac:dyDescent="0.2">
      <c r="B17" s="16" t="s">
        <v>23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7">
        <f>SUM(C17:N17)</f>
        <v>0</v>
      </c>
    </row>
    <row r="18" spans="2:18" x14ac:dyDescent="0.2">
      <c r="B18" s="16" t="s">
        <v>24</v>
      </c>
      <c r="C18" s="36">
        <f>C9</f>
        <v>202.50000000000003</v>
      </c>
      <c r="D18" s="36">
        <f t="shared" ref="D18:N18" si="5">D9</f>
        <v>202.50000000000003</v>
      </c>
      <c r="E18" s="36">
        <f t="shared" si="5"/>
        <v>202.50000000000003</v>
      </c>
      <c r="F18" s="36">
        <f t="shared" si="5"/>
        <v>202.50000000000003</v>
      </c>
      <c r="G18" s="36">
        <f t="shared" si="5"/>
        <v>202.50000000000003</v>
      </c>
      <c r="H18" s="36">
        <f t="shared" si="5"/>
        <v>202.50000000000003</v>
      </c>
      <c r="I18" s="36">
        <f t="shared" si="5"/>
        <v>202.50000000000003</v>
      </c>
      <c r="J18" s="36">
        <f t="shared" si="5"/>
        <v>202.50000000000003</v>
      </c>
      <c r="K18" s="36">
        <f t="shared" si="5"/>
        <v>202.50000000000003</v>
      </c>
      <c r="L18" s="36">
        <f t="shared" si="5"/>
        <v>202.50000000000003</v>
      </c>
      <c r="M18" s="36">
        <f t="shared" si="5"/>
        <v>202.50000000000003</v>
      </c>
      <c r="N18" s="36">
        <f t="shared" si="5"/>
        <v>202.50000000000003</v>
      </c>
      <c r="O18" s="37">
        <f>SUM(C18:N18)</f>
        <v>2430.0000000000005</v>
      </c>
    </row>
    <row r="19" spans="2:18" x14ac:dyDescent="0.2">
      <c r="B19" s="16" t="s">
        <v>25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7">
        <v>0</v>
      </c>
    </row>
    <row r="20" spans="2:18" ht="15" customHeight="1" x14ac:dyDescent="0.2"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8"/>
    </row>
    <row r="21" spans="2:18" ht="15" customHeight="1" x14ac:dyDescent="0.2"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8"/>
    </row>
    <row r="22" spans="2:18" x14ac:dyDescent="0.2">
      <c r="B22" s="18" t="s">
        <v>26</v>
      </c>
      <c r="C22" s="36">
        <f>SUM(C14:C18)</f>
        <v>2646.5</v>
      </c>
      <c r="D22" s="36">
        <f t="shared" ref="D22:N22" si="6">SUM(D14:D18)</f>
        <v>646.5</v>
      </c>
      <c r="E22" s="36">
        <f t="shared" si="6"/>
        <v>646.5</v>
      </c>
      <c r="F22" s="36">
        <f t="shared" si="6"/>
        <v>646.5</v>
      </c>
      <c r="G22" s="36">
        <f t="shared" si="6"/>
        <v>646.5</v>
      </c>
      <c r="H22" s="36">
        <f t="shared" si="6"/>
        <v>646.5</v>
      </c>
      <c r="I22" s="36">
        <f t="shared" si="6"/>
        <v>646.5</v>
      </c>
      <c r="J22" s="36">
        <f t="shared" si="6"/>
        <v>646.5</v>
      </c>
      <c r="K22" s="36">
        <f t="shared" si="6"/>
        <v>646.5</v>
      </c>
      <c r="L22" s="36">
        <f t="shared" si="6"/>
        <v>646.5</v>
      </c>
      <c r="M22" s="36">
        <f t="shared" si="6"/>
        <v>646.5</v>
      </c>
      <c r="N22" s="36">
        <f t="shared" si="6"/>
        <v>646.5</v>
      </c>
      <c r="O22" s="37">
        <f>SUM(C22:N22)</f>
        <v>9758</v>
      </c>
    </row>
    <row r="23" spans="2:18" x14ac:dyDescent="0.2">
      <c r="B23" s="1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8"/>
    </row>
    <row r="24" spans="2:18" x14ac:dyDescent="0.2">
      <c r="B24" s="18" t="s">
        <v>38</v>
      </c>
      <c r="C24" s="36">
        <f>C11-C9-C22</f>
        <v>-1701.5</v>
      </c>
      <c r="D24" s="36">
        <f t="shared" ref="D24:N24" si="7">D11-D9-D22</f>
        <v>298.5</v>
      </c>
      <c r="E24" s="36">
        <f t="shared" si="7"/>
        <v>298.5</v>
      </c>
      <c r="F24" s="36">
        <f t="shared" si="7"/>
        <v>298.5</v>
      </c>
      <c r="G24" s="36">
        <f t="shared" si="7"/>
        <v>298.5</v>
      </c>
      <c r="H24" s="36">
        <f t="shared" si="7"/>
        <v>298.5</v>
      </c>
      <c r="I24" s="36">
        <f t="shared" si="7"/>
        <v>298.5</v>
      </c>
      <c r="J24" s="36">
        <f t="shared" si="7"/>
        <v>298.5</v>
      </c>
      <c r="K24" s="36">
        <f t="shared" si="7"/>
        <v>298.5</v>
      </c>
      <c r="L24" s="36">
        <f t="shared" si="7"/>
        <v>298.5</v>
      </c>
      <c r="M24" s="36">
        <f t="shared" si="7"/>
        <v>298.5</v>
      </c>
      <c r="N24" s="36">
        <f t="shared" si="7"/>
        <v>298.5</v>
      </c>
      <c r="O24" s="37">
        <f>SUM(C24:N24)</f>
        <v>1582</v>
      </c>
    </row>
    <row r="25" spans="2:18" x14ac:dyDescent="0.2">
      <c r="B25" s="16" t="s">
        <v>27</v>
      </c>
      <c r="C25" s="75">
        <v>7.0000000000000007E-2</v>
      </c>
      <c r="D25" s="75">
        <v>7.0000000000000007E-2</v>
      </c>
      <c r="E25" s="75">
        <v>7.0000000000000007E-2</v>
      </c>
      <c r="F25" s="75">
        <v>7.0000000000000007E-2</v>
      </c>
      <c r="G25" s="75">
        <v>7.0000000000000007E-2</v>
      </c>
      <c r="H25" s="75">
        <v>7.0000000000000007E-2</v>
      </c>
      <c r="I25" s="75">
        <v>7.0000000000000007E-2</v>
      </c>
      <c r="J25" s="75">
        <v>7.0000000000000007E-2</v>
      </c>
      <c r="K25" s="75">
        <v>7.0000000000000007E-2</v>
      </c>
      <c r="L25" s="75">
        <v>7.0000000000000007E-2</v>
      </c>
      <c r="M25" s="75">
        <v>7.0000000000000007E-2</v>
      </c>
      <c r="N25" s="75">
        <v>7.0000000000000007E-2</v>
      </c>
      <c r="O25" s="40"/>
    </row>
    <row r="26" spans="2:18" ht="17" thickBot="1" x14ac:dyDescent="0.25">
      <c r="B26" s="21" t="s">
        <v>28</v>
      </c>
      <c r="C26" s="52">
        <f>C24-(C24*0.07)</f>
        <v>-1582.395</v>
      </c>
      <c r="D26" s="52">
        <f>D24-(D24*0.07)</f>
        <v>277.60500000000002</v>
      </c>
      <c r="E26" s="52">
        <f t="shared" ref="E26:N26" si="8">E24-(E24*0.07)</f>
        <v>277.60500000000002</v>
      </c>
      <c r="F26" s="52">
        <f t="shared" si="8"/>
        <v>277.60500000000002</v>
      </c>
      <c r="G26" s="52">
        <f t="shared" si="8"/>
        <v>277.60500000000002</v>
      </c>
      <c r="H26" s="52">
        <f t="shared" si="8"/>
        <v>277.60500000000002</v>
      </c>
      <c r="I26" s="52">
        <f t="shared" si="8"/>
        <v>277.60500000000002</v>
      </c>
      <c r="J26" s="52">
        <f t="shared" si="8"/>
        <v>277.60500000000002</v>
      </c>
      <c r="K26" s="52">
        <f t="shared" si="8"/>
        <v>277.60500000000002</v>
      </c>
      <c r="L26" s="52">
        <f t="shared" si="8"/>
        <v>277.60500000000002</v>
      </c>
      <c r="M26" s="52">
        <f t="shared" si="8"/>
        <v>277.60500000000002</v>
      </c>
      <c r="N26" s="52">
        <f t="shared" si="8"/>
        <v>277.60500000000002</v>
      </c>
      <c r="O26" s="53">
        <f>SUM(C26:N26)</f>
        <v>1471.2600000000002</v>
      </c>
    </row>
    <row r="27" spans="2:18" ht="17" thickBot="1" x14ac:dyDescent="0.25"/>
    <row r="28" spans="2:18" ht="17" thickBot="1" x14ac:dyDescent="0.25">
      <c r="B28" s="54" t="s">
        <v>104</v>
      </c>
      <c r="C28" s="55">
        <f>C24/C8</f>
        <v>-1.2603703703703704</v>
      </c>
      <c r="D28" s="55">
        <f t="shared" ref="D28:O28" si="9">D24/D8</f>
        <v>0.22111111111111112</v>
      </c>
      <c r="E28" s="55">
        <f t="shared" si="9"/>
        <v>0.22111111111111112</v>
      </c>
      <c r="F28" s="55">
        <f t="shared" si="9"/>
        <v>0.22111111111111112</v>
      </c>
      <c r="G28" s="55">
        <f t="shared" si="9"/>
        <v>0.22111111111111112</v>
      </c>
      <c r="H28" s="55">
        <f t="shared" si="9"/>
        <v>0.22111111111111112</v>
      </c>
      <c r="I28" s="55">
        <f t="shared" si="9"/>
        <v>0.22111111111111112</v>
      </c>
      <c r="J28" s="55">
        <f t="shared" si="9"/>
        <v>0.22111111111111112</v>
      </c>
      <c r="K28" s="55">
        <f t="shared" si="9"/>
        <v>0.22111111111111112</v>
      </c>
      <c r="L28" s="55">
        <f t="shared" si="9"/>
        <v>0.22111111111111112</v>
      </c>
      <c r="M28" s="55">
        <f t="shared" si="9"/>
        <v>0.22111111111111112</v>
      </c>
      <c r="N28" s="55">
        <f t="shared" si="9"/>
        <v>0.22111111111111112</v>
      </c>
      <c r="O28" s="56">
        <f t="shared" si="9"/>
        <v>9.7654320987654322E-2</v>
      </c>
    </row>
    <row r="32" spans="2:18" ht="18" x14ac:dyDescent="0.2">
      <c r="C32" s="1" t="s">
        <v>30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3:18" x14ac:dyDescent="0.2"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3:18" x14ac:dyDescent="0.2">
      <c r="C34" s="3" t="s">
        <v>31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3:18" x14ac:dyDescent="0.2"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3:18" x14ac:dyDescent="0.2">
      <c r="C36" s="5" t="s">
        <v>34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3:18" x14ac:dyDescent="0.2">
      <c r="C37" s="5" t="s">
        <v>29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3:18" x14ac:dyDescent="0.2">
      <c r="C38" s="5" t="s">
        <v>36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18" x14ac:dyDescent="0.2">
      <c r="C39" s="5" t="s">
        <v>37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3:18" x14ac:dyDescent="0.2">
      <c r="C40" s="5" t="s">
        <v>32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3:18" ht="18" x14ac:dyDescent="0.2"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3:18" ht="18" x14ac:dyDescent="0.2">
      <c r="C42" s="1" t="s">
        <v>33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">
    <mergeCell ref="B2:O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3A53-A6F0-3C46-8002-E2243A3B1E54}">
  <dimension ref="B1:O28"/>
  <sheetViews>
    <sheetView workbookViewId="0">
      <selection activeCell="F35" sqref="F35"/>
    </sheetView>
  </sheetViews>
  <sheetFormatPr baseColWidth="10" defaultRowHeight="16" x14ac:dyDescent="0.2"/>
  <cols>
    <col min="2" max="2" width="26.33203125" customWidth="1"/>
    <col min="15" max="15" width="12" bestFit="1" customWidth="1"/>
  </cols>
  <sheetData>
    <row r="1" spans="2:15" ht="17" thickBot="1" x14ac:dyDescent="0.25"/>
    <row r="2" spans="2:15" x14ac:dyDescent="0.2">
      <c r="B2" s="61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2:15" x14ac:dyDescent="0.2">
      <c r="B3" s="16"/>
      <c r="C3" s="34" t="s">
        <v>91</v>
      </c>
      <c r="D3" s="34" t="s">
        <v>92</v>
      </c>
      <c r="E3" s="34" t="s">
        <v>93</v>
      </c>
      <c r="F3" s="34" t="s">
        <v>94</v>
      </c>
      <c r="G3" s="34" t="s">
        <v>95</v>
      </c>
      <c r="H3" s="34" t="s">
        <v>96</v>
      </c>
      <c r="I3" s="34" t="s">
        <v>97</v>
      </c>
      <c r="J3" s="34" t="s">
        <v>98</v>
      </c>
      <c r="K3" s="34" t="s">
        <v>99</v>
      </c>
      <c r="L3" s="34" t="s">
        <v>100</v>
      </c>
      <c r="M3" s="34" t="s">
        <v>101</v>
      </c>
      <c r="N3" s="34" t="s">
        <v>102</v>
      </c>
      <c r="O3" s="17" t="s">
        <v>10</v>
      </c>
    </row>
    <row r="4" spans="2:15" x14ac:dyDescent="0.2">
      <c r="B4" s="18" t="s">
        <v>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7"/>
    </row>
    <row r="5" spans="2:15" x14ac:dyDescent="0.2">
      <c r="B5" s="16" t="s">
        <v>72</v>
      </c>
      <c r="C5" s="36">
        <f>450*4</f>
        <v>1800</v>
      </c>
      <c r="D5" s="36">
        <f t="shared" ref="D5:N5" si="0">450*4</f>
        <v>1800</v>
      </c>
      <c r="E5" s="36">
        <f t="shared" si="0"/>
        <v>1800</v>
      </c>
      <c r="F5" s="36">
        <f t="shared" si="0"/>
        <v>1800</v>
      </c>
      <c r="G5" s="36">
        <f t="shared" si="0"/>
        <v>1800</v>
      </c>
      <c r="H5" s="36">
        <f t="shared" si="0"/>
        <v>1800</v>
      </c>
      <c r="I5" s="36">
        <f t="shared" si="0"/>
        <v>1800</v>
      </c>
      <c r="J5" s="36">
        <f t="shared" si="0"/>
        <v>1800</v>
      </c>
      <c r="K5" s="36">
        <f t="shared" si="0"/>
        <v>1800</v>
      </c>
      <c r="L5" s="36">
        <f t="shared" si="0"/>
        <v>1800</v>
      </c>
      <c r="M5" s="36">
        <f t="shared" si="0"/>
        <v>1800</v>
      </c>
      <c r="N5" s="36">
        <f t="shared" si="0"/>
        <v>1800</v>
      </c>
      <c r="O5" s="37">
        <f>SUM(C5:N5)</f>
        <v>21600</v>
      </c>
    </row>
    <row r="6" spans="2:15" x14ac:dyDescent="0.2"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38"/>
    </row>
    <row r="7" spans="2:15" x14ac:dyDescent="0.2"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38"/>
    </row>
    <row r="8" spans="2:15" x14ac:dyDescent="0.2">
      <c r="B8" s="18" t="s">
        <v>39</v>
      </c>
      <c r="C8" s="36">
        <f>SUM(C5:C7)</f>
        <v>1800</v>
      </c>
      <c r="D8" s="36">
        <f t="shared" ref="D8:N8" si="1">SUM(D5:D7)</f>
        <v>1800</v>
      </c>
      <c r="E8" s="36">
        <f t="shared" si="1"/>
        <v>1800</v>
      </c>
      <c r="F8" s="36">
        <f t="shared" si="1"/>
        <v>1800</v>
      </c>
      <c r="G8" s="36">
        <f t="shared" si="1"/>
        <v>1800</v>
      </c>
      <c r="H8" s="36">
        <f t="shared" si="1"/>
        <v>1800</v>
      </c>
      <c r="I8" s="36">
        <f t="shared" si="1"/>
        <v>1800</v>
      </c>
      <c r="J8" s="36">
        <f t="shared" si="1"/>
        <v>1800</v>
      </c>
      <c r="K8" s="36">
        <f t="shared" si="1"/>
        <v>1800</v>
      </c>
      <c r="L8" s="36">
        <f t="shared" si="1"/>
        <v>1800</v>
      </c>
      <c r="M8" s="36">
        <f t="shared" si="1"/>
        <v>1800</v>
      </c>
      <c r="N8" s="36">
        <f t="shared" si="1"/>
        <v>1800</v>
      </c>
      <c r="O8" s="37">
        <f>SUM(C8:N8)</f>
        <v>21600</v>
      </c>
    </row>
    <row r="9" spans="2:15" x14ac:dyDescent="0.2">
      <c r="B9" s="18" t="s">
        <v>35</v>
      </c>
      <c r="C9" s="36">
        <f>$C$5*(1-0.85)</f>
        <v>270.00000000000006</v>
      </c>
      <c r="D9" s="36">
        <f t="shared" ref="D9:N9" si="2">$C$5*(1-0.85)</f>
        <v>270.00000000000006</v>
      </c>
      <c r="E9" s="36">
        <f t="shared" si="2"/>
        <v>270.00000000000006</v>
      </c>
      <c r="F9" s="36">
        <f t="shared" si="2"/>
        <v>270.00000000000006</v>
      </c>
      <c r="G9" s="36">
        <f t="shared" si="2"/>
        <v>270.00000000000006</v>
      </c>
      <c r="H9" s="36">
        <f t="shared" si="2"/>
        <v>270.00000000000006</v>
      </c>
      <c r="I9" s="36">
        <f t="shared" si="2"/>
        <v>270.00000000000006</v>
      </c>
      <c r="J9" s="36">
        <f t="shared" si="2"/>
        <v>270.00000000000006</v>
      </c>
      <c r="K9" s="36">
        <f t="shared" si="2"/>
        <v>270.00000000000006</v>
      </c>
      <c r="L9" s="36">
        <f t="shared" si="2"/>
        <v>270.00000000000006</v>
      </c>
      <c r="M9" s="36">
        <f t="shared" si="2"/>
        <v>270.00000000000006</v>
      </c>
      <c r="N9" s="36">
        <f t="shared" si="2"/>
        <v>270.00000000000006</v>
      </c>
      <c r="O9" s="37">
        <f>SUM(C9:N9)</f>
        <v>3240.0000000000005</v>
      </c>
    </row>
    <row r="10" spans="2:15" x14ac:dyDescent="0.2"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8"/>
    </row>
    <row r="11" spans="2:15" x14ac:dyDescent="0.2">
      <c r="B11" s="18" t="s">
        <v>41</v>
      </c>
      <c r="C11" s="36">
        <f>C8-C9</f>
        <v>1530</v>
      </c>
      <c r="D11" s="36">
        <f t="shared" ref="D11:N11" si="3">D8-D9</f>
        <v>1530</v>
      </c>
      <c r="E11" s="36">
        <f t="shared" si="3"/>
        <v>1530</v>
      </c>
      <c r="F11" s="36">
        <f t="shared" si="3"/>
        <v>1530</v>
      </c>
      <c r="G11" s="36">
        <f t="shared" si="3"/>
        <v>1530</v>
      </c>
      <c r="H11" s="36">
        <f t="shared" si="3"/>
        <v>1530</v>
      </c>
      <c r="I11" s="36">
        <f t="shared" si="3"/>
        <v>1530</v>
      </c>
      <c r="J11" s="36">
        <f t="shared" si="3"/>
        <v>1530</v>
      </c>
      <c r="K11" s="36">
        <f t="shared" si="3"/>
        <v>1530</v>
      </c>
      <c r="L11" s="36">
        <f t="shared" si="3"/>
        <v>1530</v>
      </c>
      <c r="M11" s="36">
        <f t="shared" si="3"/>
        <v>1530</v>
      </c>
      <c r="N11" s="36">
        <f t="shared" si="3"/>
        <v>1530</v>
      </c>
      <c r="O11" s="37">
        <f>SUM(C11:N11)</f>
        <v>18360</v>
      </c>
    </row>
    <row r="12" spans="2:15" x14ac:dyDescent="0.2"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8"/>
    </row>
    <row r="13" spans="2:15" x14ac:dyDescent="0.2">
      <c r="B13" s="18" t="s">
        <v>40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8"/>
    </row>
    <row r="14" spans="2:15" x14ac:dyDescent="0.2">
      <c r="B14" s="16" t="s">
        <v>21</v>
      </c>
      <c r="C14" s="36">
        <f>18*2*4</f>
        <v>144</v>
      </c>
      <c r="D14" s="36">
        <f t="shared" ref="D14:N14" si="4">18*2*4</f>
        <v>144</v>
      </c>
      <c r="E14" s="36">
        <f t="shared" si="4"/>
        <v>144</v>
      </c>
      <c r="F14" s="36">
        <f t="shared" si="4"/>
        <v>144</v>
      </c>
      <c r="G14" s="36">
        <f t="shared" si="4"/>
        <v>144</v>
      </c>
      <c r="H14" s="36">
        <f t="shared" si="4"/>
        <v>144</v>
      </c>
      <c r="I14" s="36">
        <f t="shared" si="4"/>
        <v>144</v>
      </c>
      <c r="J14" s="36">
        <f t="shared" si="4"/>
        <v>144</v>
      </c>
      <c r="K14" s="36">
        <f t="shared" si="4"/>
        <v>144</v>
      </c>
      <c r="L14" s="36">
        <f t="shared" si="4"/>
        <v>144</v>
      </c>
      <c r="M14" s="36">
        <f t="shared" si="4"/>
        <v>144</v>
      </c>
      <c r="N14" s="36">
        <f t="shared" si="4"/>
        <v>144</v>
      </c>
      <c r="O14" s="37">
        <f>SUM(C14:N14)</f>
        <v>1728</v>
      </c>
    </row>
    <row r="15" spans="2:15" x14ac:dyDescent="0.2">
      <c r="B15" s="16" t="s">
        <v>106</v>
      </c>
      <c r="C15" s="36">
        <v>300</v>
      </c>
      <c r="D15" s="36">
        <v>300</v>
      </c>
      <c r="E15" s="36">
        <v>300</v>
      </c>
      <c r="F15" s="36">
        <v>300</v>
      </c>
      <c r="G15" s="36">
        <v>300</v>
      </c>
      <c r="H15" s="36">
        <v>300</v>
      </c>
      <c r="I15" s="36">
        <v>300</v>
      </c>
      <c r="J15" s="36">
        <v>300</v>
      </c>
      <c r="K15" s="36">
        <v>300</v>
      </c>
      <c r="L15" s="36">
        <v>300</v>
      </c>
      <c r="M15" s="36">
        <v>300</v>
      </c>
      <c r="N15" s="36">
        <v>300</v>
      </c>
      <c r="O15" s="37">
        <f>SUM(C15:N15)</f>
        <v>3600</v>
      </c>
    </row>
    <row r="16" spans="2:15" x14ac:dyDescent="0.2">
      <c r="B16" s="16" t="s">
        <v>22</v>
      </c>
      <c r="C16" s="36">
        <v>500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7">
        <f>SUM(C16:N16)</f>
        <v>500</v>
      </c>
    </row>
    <row r="17" spans="2:15" x14ac:dyDescent="0.2">
      <c r="B17" s="16" t="s">
        <v>23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7">
        <f>SUM(C17:N17)</f>
        <v>0</v>
      </c>
    </row>
    <row r="18" spans="2:15" x14ac:dyDescent="0.2">
      <c r="B18" s="16" t="s">
        <v>24</v>
      </c>
      <c r="C18" s="36">
        <f>C9</f>
        <v>270.00000000000006</v>
      </c>
      <c r="D18" s="36">
        <f t="shared" ref="D18:N18" si="5">D9</f>
        <v>270.00000000000006</v>
      </c>
      <c r="E18" s="36">
        <f t="shared" si="5"/>
        <v>270.00000000000006</v>
      </c>
      <c r="F18" s="36">
        <f t="shared" si="5"/>
        <v>270.00000000000006</v>
      </c>
      <c r="G18" s="36">
        <f t="shared" si="5"/>
        <v>270.00000000000006</v>
      </c>
      <c r="H18" s="36">
        <f t="shared" si="5"/>
        <v>270.00000000000006</v>
      </c>
      <c r="I18" s="36">
        <f t="shared" si="5"/>
        <v>270.00000000000006</v>
      </c>
      <c r="J18" s="36">
        <f t="shared" si="5"/>
        <v>270.00000000000006</v>
      </c>
      <c r="K18" s="36">
        <f t="shared" si="5"/>
        <v>270.00000000000006</v>
      </c>
      <c r="L18" s="36">
        <f t="shared" si="5"/>
        <v>270.00000000000006</v>
      </c>
      <c r="M18" s="36">
        <f t="shared" si="5"/>
        <v>270.00000000000006</v>
      </c>
      <c r="N18" s="36">
        <f t="shared" si="5"/>
        <v>270.00000000000006</v>
      </c>
      <c r="O18" s="37">
        <f>SUM(C18:N18)</f>
        <v>3240.0000000000005</v>
      </c>
    </row>
    <row r="19" spans="2:15" x14ac:dyDescent="0.2">
      <c r="B19" s="16" t="s">
        <v>25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7">
        <v>0</v>
      </c>
    </row>
    <row r="20" spans="2:15" ht="15" customHeight="1" x14ac:dyDescent="0.2"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8"/>
    </row>
    <row r="21" spans="2:15" ht="15" customHeight="1" x14ac:dyDescent="0.2"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8"/>
    </row>
    <row r="22" spans="2:15" x14ac:dyDescent="0.2">
      <c r="B22" s="18" t="s">
        <v>26</v>
      </c>
      <c r="C22" s="36">
        <f>SUM(C14:C18)</f>
        <v>1214</v>
      </c>
      <c r="D22" s="36">
        <f t="shared" ref="D22:N22" si="6">SUM(D14:D18)</f>
        <v>714</v>
      </c>
      <c r="E22" s="36">
        <f t="shared" si="6"/>
        <v>714</v>
      </c>
      <c r="F22" s="36">
        <f t="shared" si="6"/>
        <v>714</v>
      </c>
      <c r="G22" s="36">
        <f t="shared" si="6"/>
        <v>714</v>
      </c>
      <c r="H22" s="36">
        <f t="shared" si="6"/>
        <v>714</v>
      </c>
      <c r="I22" s="36">
        <f t="shared" si="6"/>
        <v>714</v>
      </c>
      <c r="J22" s="36">
        <f t="shared" si="6"/>
        <v>714</v>
      </c>
      <c r="K22" s="36">
        <f t="shared" si="6"/>
        <v>714</v>
      </c>
      <c r="L22" s="36">
        <f t="shared" si="6"/>
        <v>714</v>
      </c>
      <c r="M22" s="36">
        <f t="shared" si="6"/>
        <v>714</v>
      </c>
      <c r="N22" s="36">
        <f t="shared" si="6"/>
        <v>714</v>
      </c>
      <c r="O22" s="37">
        <f>SUM(C22:N22)</f>
        <v>9068</v>
      </c>
    </row>
    <row r="23" spans="2:15" x14ac:dyDescent="0.2">
      <c r="B23" s="1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8"/>
    </row>
    <row r="24" spans="2:15" x14ac:dyDescent="0.2">
      <c r="B24" s="18" t="s">
        <v>38</v>
      </c>
      <c r="C24" s="36">
        <f>C11-C9-C22</f>
        <v>46</v>
      </c>
      <c r="D24" s="36">
        <f t="shared" ref="D24:N24" si="7">D11-D9-D22</f>
        <v>546</v>
      </c>
      <c r="E24" s="36">
        <f t="shared" si="7"/>
        <v>546</v>
      </c>
      <c r="F24" s="36">
        <f t="shared" si="7"/>
        <v>546</v>
      </c>
      <c r="G24" s="36">
        <f t="shared" si="7"/>
        <v>546</v>
      </c>
      <c r="H24" s="36">
        <f t="shared" si="7"/>
        <v>546</v>
      </c>
      <c r="I24" s="36">
        <f t="shared" si="7"/>
        <v>546</v>
      </c>
      <c r="J24" s="36">
        <f t="shared" si="7"/>
        <v>546</v>
      </c>
      <c r="K24" s="36">
        <f t="shared" si="7"/>
        <v>546</v>
      </c>
      <c r="L24" s="36">
        <f t="shared" si="7"/>
        <v>546</v>
      </c>
      <c r="M24" s="36">
        <f t="shared" si="7"/>
        <v>546</v>
      </c>
      <c r="N24" s="36">
        <f t="shared" si="7"/>
        <v>546</v>
      </c>
      <c r="O24" s="37">
        <f>SUM(C24:N24)</f>
        <v>6052</v>
      </c>
    </row>
    <row r="25" spans="2:15" x14ac:dyDescent="0.2">
      <c r="B25" s="16" t="s">
        <v>27</v>
      </c>
      <c r="C25" s="39">
        <v>7.0000000000000007E-2</v>
      </c>
      <c r="D25" s="39">
        <v>7.0000000000000007E-2</v>
      </c>
      <c r="E25" s="39">
        <v>7.0000000000000007E-2</v>
      </c>
      <c r="F25" s="39">
        <v>7.0000000000000007E-2</v>
      </c>
      <c r="G25" s="39">
        <v>7.0000000000000007E-2</v>
      </c>
      <c r="H25" s="39">
        <v>7.0000000000000007E-2</v>
      </c>
      <c r="I25" s="39">
        <v>7.0000000000000007E-2</v>
      </c>
      <c r="J25" s="39">
        <v>7.0000000000000007E-2</v>
      </c>
      <c r="K25" s="39">
        <v>7.0000000000000007E-2</v>
      </c>
      <c r="L25" s="39">
        <v>7.0000000000000007E-2</v>
      </c>
      <c r="M25" s="39">
        <v>7.0000000000000007E-2</v>
      </c>
      <c r="N25" s="39">
        <v>7.0000000000000007E-2</v>
      </c>
      <c r="O25" s="40"/>
    </row>
    <row r="26" spans="2:15" ht="17" thickBot="1" x14ac:dyDescent="0.25">
      <c r="B26" s="21" t="s">
        <v>28</v>
      </c>
      <c r="C26" s="52">
        <f>C24-(C24*0.07)</f>
        <v>42.78</v>
      </c>
      <c r="D26" s="52">
        <f>D24-(D24*0.07)</f>
        <v>507.78</v>
      </c>
      <c r="E26" s="52">
        <f t="shared" ref="E26:N26" si="8">E24-(E24*0.07)</f>
        <v>507.78</v>
      </c>
      <c r="F26" s="52">
        <f t="shared" si="8"/>
        <v>507.78</v>
      </c>
      <c r="G26" s="52">
        <f t="shared" si="8"/>
        <v>507.78</v>
      </c>
      <c r="H26" s="52">
        <f t="shared" si="8"/>
        <v>507.78</v>
      </c>
      <c r="I26" s="52">
        <f t="shared" si="8"/>
        <v>507.78</v>
      </c>
      <c r="J26" s="52">
        <f t="shared" si="8"/>
        <v>507.78</v>
      </c>
      <c r="K26" s="52">
        <f t="shared" si="8"/>
        <v>507.78</v>
      </c>
      <c r="L26" s="52">
        <f t="shared" si="8"/>
        <v>507.78</v>
      </c>
      <c r="M26" s="52">
        <f t="shared" si="8"/>
        <v>507.78</v>
      </c>
      <c r="N26" s="52">
        <f t="shared" si="8"/>
        <v>507.78</v>
      </c>
      <c r="O26" s="53">
        <f>SUM(C26:N26)</f>
        <v>5628.3599999999979</v>
      </c>
    </row>
    <row r="27" spans="2:15" ht="17" thickBot="1" x14ac:dyDescent="0.25"/>
    <row r="28" spans="2:15" ht="17" thickBot="1" x14ac:dyDescent="0.25">
      <c r="B28" s="54" t="s">
        <v>104</v>
      </c>
      <c r="C28" s="55">
        <f>C24/C8</f>
        <v>2.5555555555555557E-2</v>
      </c>
      <c r="D28" s="55">
        <f t="shared" ref="D28:O28" si="9">D24/D8</f>
        <v>0.30333333333333334</v>
      </c>
      <c r="E28" s="55">
        <f t="shared" si="9"/>
        <v>0.30333333333333334</v>
      </c>
      <c r="F28" s="55">
        <f t="shared" si="9"/>
        <v>0.30333333333333334</v>
      </c>
      <c r="G28" s="55">
        <f t="shared" si="9"/>
        <v>0.30333333333333334</v>
      </c>
      <c r="H28" s="55">
        <f t="shared" si="9"/>
        <v>0.30333333333333334</v>
      </c>
      <c r="I28" s="55">
        <f t="shared" si="9"/>
        <v>0.30333333333333334</v>
      </c>
      <c r="J28" s="55">
        <f t="shared" si="9"/>
        <v>0.30333333333333334</v>
      </c>
      <c r="K28" s="55">
        <f t="shared" si="9"/>
        <v>0.30333333333333334</v>
      </c>
      <c r="L28" s="55">
        <f t="shared" si="9"/>
        <v>0.30333333333333334</v>
      </c>
      <c r="M28" s="55">
        <f t="shared" si="9"/>
        <v>0.30333333333333334</v>
      </c>
      <c r="N28" s="55">
        <f t="shared" si="9"/>
        <v>0.30333333333333334</v>
      </c>
      <c r="O28" s="56">
        <f t="shared" si="9"/>
        <v>0.2801851851851852</v>
      </c>
    </row>
  </sheetData>
  <mergeCells count="1">
    <mergeCell ref="B2:O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29A8-6892-DD42-8CFE-7132A2C6914D}">
  <dimension ref="B1:O28"/>
  <sheetViews>
    <sheetView workbookViewId="0">
      <selection activeCell="D33" sqref="D33"/>
    </sheetView>
  </sheetViews>
  <sheetFormatPr baseColWidth="10" defaultRowHeight="16" x14ac:dyDescent="0.2"/>
  <cols>
    <col min="2" max="2" width="26.33203125" customWidth="1"/>
    <col min="15" max="15" width="12" bestFit="1" customWidth="1"/>
  </cols>
  <sheetData>
    <row r="1" spans="2:15" ht="17" thickBot="1" x14ac:dyDescent="0.25"/>
    <row r="2" spans="2:15" x14ac:dyDescent="0.2">
      <c r="B2" s="64" t="s">
        <v>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2:15" x14ac:dyDescent="0.2">
      <c r="B3" s="32"/>
      <c r="C3" s="35" t="s">
        <v>91</v>
      </c>
      <c r="D3" s="35" t="s">
        <v>92</v>
      </c>
      <c r="E3" s="35" t="s">
        <v>93</v>
      </c>
      <c r="F3" s="35" t="s">
        <v>94</v>
      </c>
      <c r="G3" s="35" t="s">
        <v>95</v>
      </c>
      <c r="H3" s="35" t="s">
        <v>96</v>
      </c>
      <c r="I3" s="35" t="s">
        <v>97</v>
      </c>
      <c r="J3" s="35" t="s">
        <v>98</v>
      </c>
      <c r="K3" s="35" t="s">
        <v>99</v>
      </c>
      <c r="L3" s="35" t="s">
        <v>100</v>
      </c>
      <c r="M3" s="35" t="s">
        <v>101</v>
      </c>
      <c r="N3" s="35" t="s">
        <v>102</v>
      </c>
      <c r="O3" s="33" t="s">
        <v>10</v>
      </c>
    </row>
    <row r="4" spans="2:15" x14ac:dyDescent="0.2">
      <c r="B4" s="18" t="s">
        <v>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7"/>
    </row>
    <row r="5" spans="2:15" x14ac:dyDescent="0.2">
      <c r="B5" s="16" t="s">
        <v>72</v>
      </c>
      <c r="C5" s="36">
        <f>450*5</f>
        <v>2250</v>
      </c>
      <c r="D5" s="36">
        <f t="shared" ref="D5:N5" si="0">450*5</f>
        <v>2250</v>
      </c>
      <c r="E5" s="36">
        <f t="shared" si="0"/>
        <v>2250</v>
      </c>
      <c r="F5" s="36">
        <f t="shared" si="0"/>
        <v>2250</v>
      </c>
      <c r="G5" s="36">
        <f t="shared" si="0"/>
        <v>2250</v>
      </c>
      <c r="H5" s="36">
        <f t="shared" si="0"/>
        <v>2250</v>
      </c>
      <c r="I5" s="36">
        <f t="shared" si="0"/>
        <v>2250</v>
      </c>
      <c r="J5" s="36">
        <f t="shared" si="0"/>
        <v>2250</v>
      </c>
      <c r="K5" s="36">
        <f t="shared" si="0"/>
        <v>2250</v>
      </c>
      <c r="L5" s="36">
        <f t="shared" si="0"/>
        <v>2250</v>
      </c>
      <c r="M5" s="36">
        <f t="shared" si="0"/>
        <v>2250</v>
      </c>
      <c r="N5" s="36">
        <f t="shared" si="0"/>
        <v>2250</v>
      </c>
      <c r="O5" s="37">
        <f>SUM(C5:N5)</f>
        <v>27000</v>
      </c>
    </row>
    <row r="6" spans="2:15" x14ac:dyDescent="0.2"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38"/>
    </row>
    <row r="7" spans="2:15" x14ac:dyDescent="0.2"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38"/>
    </row>
    <row r="8" spans="2:15" x14ac:dyDescent="0.2">
      <c r="B8" s="18" t="s">
        <v>39</v>
      </c>
      <c r="C8" s="36">
        <f>SUM(C5:C7)</f>
        <v>2250</v>
      </c>
      <c r="D8" s="36">
        <f t="shared" ref="D8:N8" si="1">SUM(D5:D7)</f>
        <v>2250</v>
      </c>
      <c r="E8" s="36">
        <f t="shared" si="1"/>
        <v>2250</v>
      </c>
      <c r="F8" s="36">
        <f t="shared" si="1"/>
        <v>2250</v>
      </c>
      <c r="G8" s="36">
        <f t="shared" si="1"/>
        <v>2250</v>
      </c>
      <c r="H8" s="36">
        <f t="shared" si="1"/>
        <v>2250</v>
      </c>
      <c r="I8" s="36">
        <f t="shared" si="1"/>
        <v>2250</v>
      </c>
      <c r="J8" s="36">
        <f t="shared" si="1"/>
        <v>2250</v>
      </c>
      <c r="K8" s="36">
        <f t="shared" si="1"/>
        <v>2250</v>
      </c>
      <c r="L8" s="36">
        <f t="shared" si="1"/>
        <v>2250</v>
      </c>
      <c r="M8" s="36">
        <f t="shared" si="1"/>
        <v>2250</v>
      </c>
      <c r="N8" s="36">
        <f t="shared" si="1"/>
        <v>2250</v>
      </c>
      <c r="O8" s="37">
        <f>SUM(C8:N8)</f>
        <v>27000</v>
      </c>
    </row>
    <row r="9" spans="2:15" x14ac:dyDescent="0.2">
      <c r="B9" s="18" t="s">
        <v>35</v>
      </c>
      <c r="C9" s="36">
        <f>$C$5*(1-0.85)</f>
        <v>337.50000000000006</v>
      </c>
      <c r="D9" s="36">
        <f t="shared" ref="D9:N9" si="2">$C$5*(1-0.85)</f>
        <v>337.50000000000006</v>
      </c>
      <c r="E9" s="36">
        <f t="shared" si="2"/>
        <v>337.50000000000006</v>
      </c>
      <c r="F9" s="36">
        <f t="shared" si="2"/>
        <v>337.50000000000006</v>
      </c>
      <c r="G9" s="36">
        <f t="shared" si="2"/>
        <v>337.50000000000006</v>
      </c>
      <c r="H9" s="36">
        <f t="shared" si="2"/>
        <v>337.50000000000006</v>
      </c>
      <c r="I9" s="36">
        <f t="shared" si="2"/>
        <v>337.50000000000006</v>
      </c>
      <c r="J9" s="36">
        <f t="shared" si="2"/>
        <v>337.50000000000006</v>
      </c>
      <c r="K9" s="36">
        <f t="shared" si="2"/>
        <v>337.50000000000006</v>
      </c>
      <c r="L9" s="36">
        <f t="shared" si="2"/>
        <v>337.50000000000006</v>
      </c>
      <c r="M9" s="36">
        <f t="shared" si="2"/>
        <v>337.50000000000006</v>
      </c>
      <c r="N9" s="36">
        <f t="shared" si="2"/>
        <v>337.50000000000006</v>
      </c>
      <c r="O9" s="37">
        <f>SUM(C9:N9)</f>
        <v>4050.0000000000005</v>
      </c>
    </row>
    <row r="10" spans="2:15" x14ac:dyDescent="0.2"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8"/>
    </row>
    <row r="11" spans="2:15" x14ac:dyDescent="0.2">
      <c r="B11" s="18" t="s">
        <v>41</v>
      </c>
      <c r="C11" s="36">
        <f>C8-C9</f>
        <v>1912.5</v>
      </c>
      <c r="D11" s="36">
        <f t="shared" ref="D11:N11" si="3">D8-D9</f>
        <v>1912.5</v>
      </c>
      <c r="E11" s="36">
        <f t="shared" si="3"/>
        <v>1912.5</v>
      </c>
      <c r="F11" s="36">
        <f t="shared" si="3"/>
        <v>1912.5</v>
      </c>
      <c r="G11" s="36">
        <f t="shared" si="3"/>
        <v>1912.5</v>
      </c>
      <c r="H11" s="36">
        <f t="shared" si="3"/>
        <v>1912.5</v>
      </c>
      <c r="I11" s="36">
        <f t="shared" si="3"/>
        <v>1912.5</v>
      </c>
      <c r="J11" s="36">
        <f t="shared" si="3"/>
        <v>1912.5</v>
      </c>
      <c r="K11" s="36">
        <f t="shared" si="3"/>
        <v>1912.5</v>
      </c>
      <c r="L11" s="36">
        <f t="shared" si="3"/>
        <v>1912.5</v>
      </c>
      <c r="M11" s="36">
        <f t="shared" si="3"/>
        <v>1912.5</v>
      </c>
      <c r="N11" s="36">
        <f t="shared" si="3"/>
        <v>1912.5</v>
      </c>
      <c r="O11" s="37">
        <f>SUM(C11:N11)</f>
        <v>22950</v>
      </c>
    </row>
    <row r="12" spans="2:15" x14ac:dyDescent="0.2"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8"/>
    </row>
    <row r="13" spans="2:15" x14ac:dyDescent="0.2">
      <c r="B13" s="18" t="s">
        <v>40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8"/>
    </row>
    <row r="14" spans="2:15" x14ac:dyDescent="0.2">
      <c r="B14" s="16" t="s">
        <v>21</v>
      </c>
      <c r="C14" s="36">
        <f>18*2*4</f>
        <v>144</v>
      </c>
      <c r="D14" s="36">
        <f t="shared" ref="D14:N14" si="4">18*2*4</f>
        <v>144</v>
      </c>
      <c r="E14" s="36">
        <f t="shared" si="4"/>
        <v>144</v>
      </c>
      <c r="F14" s="36">
        <f t="shared" si="4"/>
        <v>144</v>
      </c>
      <c r="G14" s="36">
        <f t="shared" si="4"/>
        <v>144</v>
      </c>
      <c r="H14" s="36">
        <f t="shared" si="4"/>
        <v>144</v>
      </c>
      <c r="I14" s="36">
        <f t="shared" si="4"/>
        <v>144</v>
      </c>
      <c r="J14" s="36">
        <f t="shared" si="4"/>
        <v>144</v>
      </c>
      <c r="K14" s="36">
        <f t="shared" si="4"/>
        <v>144</v>
      </c>
      <c r="L14" s="36">
        <f t="shared" si="4"/>
        <v>144</v>
      </c>
      <c r="M14" s="36">
        <f t="shared" si="4"/>
        <v>144</v>
      </c>
      <c r="N14" s="36">
        <f t="shared" si="4"/>
        <v>144</v>
      </c>
      <c r="O14" s="37">
        <f>SUM(C14:N14)</f>
        <v>1728</v>
      </c>
    </row>
    <row r="15" spans="2:15" x14ac:dyDescent="0.2">
      <c r="B15" s="16" t="s">
        <v>106</v>
      </c>
      <c r="C15" s="36">
        <v>300</v>
      </c>
      <c r="D15" s="36">
        <v>300</v>
      </c>
      <c r="E15" s="36">
        <v>300</v>
      </c>
      <c r="F15" s="36">
        <v>300</v>
      </c>
      <c r="G15" s="36">
        <v>300</v>
      </c>
      <c r="H15" s="36">
        <v>300</v>
      </c>
      <c r="I15" s="36">
        <v>300</v>
      </c>
      <c r="J15" s="36">
        <v>300</v>
      </c>
      <c r="K15" s="36">
        <v>300</v>
      </c>
      <c r="L15" s="36">
        <v>300</v>
      </c>
      <c r="M15" s="36">
        <v>300</v>
      </c>
      <c r="N15" s="36">
        <v>300</v>
      </c>
      <c r="O15" s="37">
        <f>SUM(C15:N15)</f>
        <v>3600</v>
      </c>
    </row>
    <row r="16" spans="2:15" x14ac:dyDescent="0.2">
      <c r="B16" s="16" t="s">
        <v>22</v>
      </c>
      <c r="C16" s="36">
        <v>500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7">
        <f>SUM(C16:N16)</f>
        <v>500</v>
      </c>
    </row>
    <row r="17" spans="2:15" x14ac:dyDescent="0.2">
      <c r="B17" s="16" t="s">
        <v>23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7">
        <f>SUM(C17:N17)</f>
        <v>0</v>
      </c>
    </row>
    <row r="18" spans="2:15" x14ac:dyDescent="0.2">
      <c r="B18" s="16" t="s">
        <v>24</v>
      </c>
      <c r="C18" s="36">
        <f>C9</f>
        <v>337.50000000000006</v>
      </c>
      <c r="D18" s="36">
        <f t="shared" ref="D18:N18" si="5">D9</f>
        <v>337.50000000000006</v>
      </c>
      <c r="E18" s="36">
        <f t="shared" si="5"/>
        <v>337.50000000000006</v>
      </c>
      <c r="F18" s="36">
        <f t="shared" si="5"/>
        <v>337.50000000000006</v>
      </c>
      <c r="G18" s="36">
        <f t="shared" si="5"/>
        <v>337.50000000000006</v>
      </c>
      <c r="H18" s="36">
        <f t="shared" si="5"/>
        <v>337.50000000000006</v>
      </c>
      <c r="I18" s="36">
        <f t="shared" si="5"/>
        <v>337.50000000000006</v>
      </c>
      <c r="J18" s="36">
        <f t="shared" si="5"/>
        <v>337.50000000000006</v>
      </c>
      <c r="K18" s="36">
        <f t="shared" si="5"/>
        <v>337.50000000000006</v>
      </c>
      <c r="L18" s="36">
        <f t="shared" si="5"/>
        <v>337.50000000000006</v>
      </c>
      <c r="M18" s="36">
        <f t="shared" si="5"/>
        <v>337.50000000000006</v>
      </c>
      <c r="N18" s="36">
        <f t="shared" si="5"/>
        <v>337.50000000000006</v>
      </c>
      <c r="O18" s="37">
        <f>SUM(C18:N18)</f>
        <v>4050.0000000000005</v>
      </c>
    </row>
    <row r="19" spans="2:15" x14ac:dyDescent="0.2">
      <c r="B19" s="16" t="s">
        <v>25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7">
        <v>0</v>
      </c>
    </row>
    <row r="20" spans="2:15" x14ac:dyDescent="0.2"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8"/>
    </row>
    <row r="21" spans="2:15" x14ac:dyDescent="0.2">
      <c r="B21" s="2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38"/>
    </row>
    <row r="22" spans="2:15" x14ac:dyDescent="0.2">
      <c r="B22" s="18" t="s">
        <v>26</v>
      </c>
      <c r="C22" s="36">
        <f>SUM(C14:C18)</f>
        <v>1281.5</v>
      </c>
      <c r="D22" s="36">
        <f t="shared" ref="D22:N22" si="6">SUM(D14:D18)</f>
        <v>781.5</v>
      </c>
      <c r="E22" s="36">
        <f t="shared" si="6"/>
        <v>781.5</v>
      </c>
      <c r="F22" s="36">
        <f t="shared" si="6"/>
        <v>781.5</v>
      </c>
      <c r="G22" s="36">
        <f t="shared" si="6"/>
        <v>781.5</v>
      </c>
      <c r="H22" s="36">
        <f t="shared" si="6"/>
        <v>781.5</v>
      </c>
      <c r="I22" s="36">
        <f t="shared" si="6"/>
        <v>781.5</v>
      </c>
      <c r="J22" s="36">
        <f t="shared" si="6"/>
        <v>781.5</v>
      </c>
      <c r="K22" s="36">
        <f t="shared" si="6"/>
        <v>781.5</v>
      </c>
      <c r="L22" s="36">
        <f t="shared" si="6"/>
        <v>781.5</v>
      </c>
      <c r="M22" s="36">
        <f t="shared" si="6"/>
        <v>781.5</v>
      </c>
      <c r="N22" s="36">
        <f t="shared" si="6"/>
        <v>781.5</v>
      </c>
      <c r="O22" s="37">
        <f>SUM(C22:N22)</f>
        <v>9878</v>
      </c>
    </row>
    <row r="23" spans="2:15" x14ac:dyDescent="0.2">
      <c r="B23" s="1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8"/>
    </row>
    <row r="24" spans="2:15" x14ac:dyDescent="0.2">
      <c r="B24" s="18" t="s">
        <v>38</v>
      </c>
      <c r="C24" s="36">
        <f>C11-C9-C22</f>
        <v>293.5</v>
      </c>
      <c r="D24" s="36">
        <f t="shared" ref="D24:N24" si="7">D11-D9-D22</f>
        <v>793.5</v>
      </c>
      <c r="E24" s="36">
        <f t="shared" si="7"/>
        <v>793.5</v>
      </c>
      <c r="F24" s="36">
        <f t="shared" si="7"/>
        <v>793.5</v>
      </c>
      <c r="G24" s="36">
        <f t="shared" si="7"/>
        <v>793.5</v>
      </c>
      <c r="H24" s="36">
        <f t="shared" si="7"/>
        <v>793.5</v>
      </c>
      <c r="I24" s="36">
        <f t="shared" si="7"/>
        <v>793.5</v>
      </c>
      <c r="J24" s="36">
        <f t="shared" si="7"/>
        <v>793.5</v>
      </c>
      <c r="K24" s="36">
        <f t="shared" si="7"/>
        <v>793.5</v>
      </c>
      <c r="L24" s="36">
        <f t="shared" si="7"/>
        <v>793.5</v>
      </c>
      <c r="M24" s="36">
        <f t="shared" si="7"/>
        <v>793.5</v>
      </c>
      <c r="N24" s="36">
        <f t="shared" si="7"/>
        <v>793.5</v>
      </c>
      <c r="O24" s="37">
        <f>SUM(C24:N24)</f>
        <v>9022</v>
      </c>
    </row>
    <row r="25" spans="2:15" x14ac:dyDescent="0.2">
      <c r="B25" s="16" t="s">
        <v>27</v>
      </c>
      <c r="C25" s="39">
        <v>7.0000000000000007E-2</v>
      </c>
      <c r="D25" s="39">
        <v>7.0000000000000007E-2</v>
      </c>
      <c r="E25" s="39">
        <v>7.0000000000000007E-2</v>
      </c>
      <c r="F25" s="39">
        <v>7.0000000000000007E-2</v>
      </c>
      <c r="G25" s="39">
        <v>7.0000000000000007E-2</v>
      </c>
      <c r="H25" s="39">
        <v>7.0000000000000007E-2</v>
      </c>
      <c r="I25" s="39">
        <v>7.0000000000000007E-2</v>
      </c>
      <c r="J25" s="39">
        <v>7.0000000000000007E-2</v>
      </c>
      <c r="K25" s="39">
        <v>7.0000000000000007E-2</v>
      </c>
      <c r="L25" s="39">
        <v>7.0000000000000007E-2</v>
      </c>
      <c r="M25" s="39">
        <v>7.0000000000000007E-2</v>
      </c>
      <c r="N25" s="39">
        <v>7.0000000000000007E-2</v>
      </c>
      <c r="O25" s="40"/>
    </row>
    <row r="26" spans="2:15" ht="17" thickBot="1" x14ac:dyDescent="0.25">
      <c r="B26" s="21" t="s">
        <v>28</v>
      </c>
      <c r="C26" s="52">
        <f>C24-(C24*0.07)</f>
        <v>272.95499999999998</v>
      </c>
      <c r="D26" s="52">
        <f>D24-(D24*0.07)</f>
        <v>737.95500000000004</v>
      </c>
      <c r="E26" s="52">
        <f t="shared" ref="E26:N26" si="8">E24-(E24*0.07)</f>
        <v>737.95500000000004</v>
      </c>
      <c r="F26" s="52">
        <f t="shared" si="8"/>
        <v>737.95500000000004</v>
      </c>
      <c r="G26" s="52">
        <f t="shared" si="8"/>
        <v>737.95500000000004</v>
      </c>
      <c r="H26" s="52">
        <f t="shared" si="8"/>
        <v>737.95500000000004</v>
      </c>
      <c r="I26" s="52">
        <f t="shared" si="8"/>
        <v>737.95500000000004</v>
      </c>
      <c r="J26" s="52">
        <f t="shared" si="8"/>
        <v>737.95500000000004</v>
      </c>
      <c r="K26" s="52">
        <f t="shared" si="8"/>
        <v>737.95500000000004</v>
      </c>
      <c r="L26" s="52">
        <f t="shared" si="8"/>
        <v>737.95500000000004</v>
      </c>
      <c r="M26" s="52">
        <f t="shared" si="8"/>
        <v>737.95500000000004</v>
      </c>
      <c r="N26" s="52">
        <f t="shared" si="8"/>
        <v>737.95500000000004</v>
      </c>
      <c r="O26" s="53">
        <f>SUM(C26:N26)</f>
        <v>8390.4600000000009</v>
      </c>
    </row>
    <row r="27" spans="2:15" ht="17" thickBot="1" x14ac:dyDescent="0.25"/>
    <row r="28" spans="2:15" ht="17" thickBot="1" x14ac:dyDescent="0.25">
      <c r="B28" s="54" t="s">
        <v>104</v>
      </c>
      <c r="C28" s="55">
        <f>C24/C8</f>
        <v>0.13044444444444445</v>
      </c>
      <c r="D28" s="55">
        <f t="shared" ref="D28:O28" si="9">D24/D8</f>
        <v>0.35266666666666668</v>
      </c>
      <c r="E28" s="55">
        <f t="shared" si="9"/>
        <v>0.35266666666666668</v>
      </c>
      <c r="F28" s="55">
        <f t="shared" si="9"/>
        <v>0.35266666666666668</v>
      </c>
      <c r="G28" s="55">
        <f t="shared" si="9"/>
        <v>0.35266666666666668</v>
      </c>
      <c r="H28" s="55">
        <f t="shared" si="9"/>
        <v>0.35266666666666668</v>
      </c>
      <c r="I28" s="55">
        <f t="shared" si="9"/>
        <v>0.35266666666666668</v>
      </c>
      <c r="J28" s="55">
        <f t="shared" si="9"/>
        <v>0.35266666666666668</v>
      </c>
      <c r="K28" s="55">
        <f t="shared" si="9"/>
        <v>0.35266666666666668</v>
      </c>
      <c r="L28" s="55">
        <f t="shared" si="9"/>
        <v>0.35266666666666668</v>
      </c>
      <c r="M28" s="55">
        <f t="shared" si="9"/>
        <v>0.35266666666666668</v>
      </c>
      <c r="N28" s="55">
        <f t="shared" si="9"/>
        <v>0.35266666666666668</v>
      </c>
      <c r="O28" s="56">
        <f t="shared" si="9"/>
        <v>0.33414814814814814</v>
      </c>
    </row>
  </sheetData>
  <mergeCells count="1">
    <mergeCell ref="B2:O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1886-7D71-DF43-AAF6-B26B3FE34E2A}">
  <dimension ref="B1:O47"/>
  <sheetViews>
    <sheetView workbookViewId="0">
      <selection activeCell="F17" sqref="F17"/>
    </sheetView>
  </sheetViews>
  <sheetFormatPr baseColWidth="10" defaultRowHeight="16" x14ac:dyDescent="0.2"/>
  <cols>
    <col min="2" max="2" width="35.6640625" bestFit="1" customWidth="1"/>
    <col min="3" max="3" width="9.6640625" bestFit="1" customWidth="1"/>
    <col min="4" max="13" width="10.5" bestFit="1" customWidth="1"/>
    <col min="14" max="14" width="11.5" bestFit="1" customWidth="1"/>
  </cols>
  <sheetData>
    <row r="1" spans="2:14" ht="17" thickBot="1" x14ac:dyDescent="0.25"/>
    <row r="2" spans="2:14" x14ac:dyDescent="0.2">
      <c r="B2" s="61" t="s">
        <v>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2:14" x14ac:dyDescent="0.2">
      <c r="B3" s="16"/>
      <c r="C3" s="35" t="s">
        <v>91</v>
      </c>
      <c r="D3" s="35" t="s">
        <v>92</v>
      </c>
      <c r="E3" s="35" t="s">
        <v>93</v>
      </c>
      <c r="F3" s="35" t="s">
        <v>94</v>
      </c>
      <c r="G3" s="35" t="s">
        <v>95</v>
      </c>
      <c r="H3" s="35" t="s">
        <v>96</v>
      </c>
      <c r="I3" s="35" t="s">
        <v>97</v>
      </c>
      <c r="J3" s="35" t="s">
        <v>98</v>
      </c>
      <c r="K3" s="35" t="s">
        <v>99</v>
      </c>
      <c r="L3" s="35" t="s">
        <v>100</v>
      </c>
      <c r="M3" s="35" t="s">
        <v>101</v>
      </c>
      <c r="N3" s="45" t="s">
        <v>102</v>
      </c>
    </row>
    <row r="4" spans="2:14" x14ac:dyDescent="0.2">
      <c r="B4" s="18" t="s">
        <v>51</v>
      </c>
      <c r="C4" s="14">
        <v>346.5</v>
      </c>
      <c r="D4" s="14">
        <f>C35</f>
        <v>-300</v>
      </c>
      <c r="E4" s="14">
        <f t="shared" ref="E4:N4" si="0">D35</f>
        <v>201</v>
      </c>
      <c r="F4" s="14">
        <f t="shared" si="0"/>
        <v>702</v>
      </c>
      <c r="G4" s="14">
        <f t="shared" si="0"/>
        <v>1203</v>
      </c>
      <c r="H4" s="14">
        <f t="shared" si="0"/>
        <v>1704</v>
      </c>
      <c r="I4" s="14">
        <f t="shared" si="0"/>
        <v>2205</v>
      </c>
      <c r="J4" s="14">
        <f t="shared" si="0"/>
        <v>2706</v>
      </c>
      <c r="K4" s="14">
        <f t="shared" si="0"/>
        <v>3207</v>
      </c>
      <c r="L4" s="14">
        <f t="shared" si="0"/>
        <v>3708</v>
      </c>
      <c r="M4" s="14">
        <f t="shared" si="0"/>
        <v>4209</v>
      </c>
      <c r="N4" s="19">
        <f t="shared" si="0"/>
        <v>4710</v>
      </c>
    </row>
    <row r="5" spans="2:14" x14ac:dyDescent="0.2"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9"/>
    </row>
    <row r="6" spans="2:14" x14ac:dyDescent="0.2">
      <c r="B6" s="18" t="s">
        <v>54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9"/>
    </row>
    <row r="7" spans="2:14" x14ac:dyDescent="0.2">
      <c r="B7" s="16" t="s">
        <v>53</v>
      </c>
      <c r="C7" s="14">
        <v>0</v>
      </c>
      <c r="D7" s="14">
        <v>1350</v>
      </c>
      <c r="E7" s="14">
        <v>1350</v>
      </c>
      <c r="F7" s="14">
        <v>1350</v>
      </c>
      <c r="G7" s="14">
        <v>1350</v>
      </c>
      <c r="H7" s="14">
        <v>1350</v>
      </c>
      <c r="I7" s="14">
        <v>1350</v>
      </c>
      <c r="J7" s="14">
        <v>1350</v>
      </c>
      <c r="K7" s="14">
        <v>1350</v>
      </c>
      <c r="L7" s="14">
        <v>1350</v>
      </c>
      <c r="M7" s="14">
        <v>1350</v>
      </c>
      <c r="N7" s="19">
        <v>1350</v>
      </c>
    </row>
    <row r="8" spans="2:14" x14ac:dyDescent="0.2">
      <c r="B8" s="16" t="s">
        <v>52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9">
        <v>0</v>
      </c>
    </row>
    <row r="9" spans="2:14" x14ac:dyDescent="0.2">
      <c r="B9" s="1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9"/>
    </row>
    <row r="10" spans="2:14" x14ac:dyDescent="0.2">
      <c r="B10" s="18" t="s">
        <v>55</v>
      </c>
      <c r="C10" s="14">
        <f t="shared" ref="C10:N10" si="1">C4+C8+C7</f>
        <v>346.5</v>
      </c>
      <c r="D10" s="14">
        <f t="shared" si="1"/>
        <v>1050</v>
      </c>
      <c r="E10" s="14">
        <f t="shared" si="1"/>
        <v>1551</v>
      </c>
      <c r="F10" s="14">
        <f t="shared" si="1"/>
        <v>2052</v>
      </c>
      <c r="G10" s="14">
        <f t="shared" si="1"/>
        <v>2553</v>
      </c>
      <c r="H10" s="14">
        <f t="shared" si="1"/>
        <v>3054</v>
      </c>
      <c r="I10" s="14">
        <f t="shared" si="1"/>
        <v>3555</v>
      </c>
      <c r="J10" s="14">
        <f t="shared" si="1"/>
        <v>4056</v>
      </c>
      <c r="K10" s="14">
        <f t="shared" si="1"/>
        <v>4557</v>
      </c>
      <c r="L10" s="14">
        <f t="shared" si="1"/>
        <v>5058</v>
      </c>
      <c r="M10" s="14">
        <f t="shared" si="1"/>
        <v>5559</v>
      </c>
      <c r="N10" s="19">
        <f t="shared" si="1"/>
        <v>6060</v>
      </c>
    </row>
    <row r="11" spans="2:14" x14ac:dyDescent="0.2">
      <c r="B11" s="1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9"/>
    </row>
    <row r="12" spans="2:14" x14ac:dyDescent="0.2">
      <c r="B12" s="18" t="s">
        <v>65</v>
      </c>
      <c r="C12" s="14">
        <f>C4+C10</f>
        <v>693</v>
      </c>
      <c r="D12" s="14">
        <f t="shared" ref="D12:N12" si="2">D4+D10</f>
        <v>750</v>
      </c>
      <c r="E12" s="14">
        <f t="shared" si="2"/>
        <v>1752</v>
      </c>
      <c r="F12" s="14">
        <f t="shared" si="2"/>
        <v>2754</v>
      </c>
      <c r="G12" s="14">
        <f t="shared" si="2"/>
        <v>3756</v>
      </c>
      <c r="H12" s="14">
        <f t="shared" si="2"/>
        <v>4758</v>
      </c>
      <c r="I12" s="14">
        <f t="shared" si="2"/>
        <v>5760</v>
      </c>
      <c r="J12" s="14">
        <f t="shared" si="2"/>
        <v>6762</v>
      </c>
      <c r="K12" s="14">
        <f t="shared" si="2"/>
        <v>7764</v>
      </c>
      <c r="L12" s="14">
        <f t="shared" si="2"/>
        <v>8766</v>
      </c>
      <c r="M12" s="14">
        <f t="shared" si="2"/>
        <v>9768</v>
      </c>
      <c r="N12" s="19">
        <f t="shared" si="2"/>
        <v>10770</v>
      </c>
    </row>
    <row r="13" spans="2:14" x14ac:dyDescent="0.2">
      <c r="B13" s="1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9"/>
    </row>
    <row r="14" spans="2:14" x14ac:dyDescent="0.2">
      <c r="B14" s="18" t="s">
        <v>56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9"/>
    </row>
    <row r="15" spans="2:14" x14ac:dyDescent="0.2">
      <c r="B15" s="16" t="s">
        <v>35</v>
      </c>
      <c r="C15" s="14">
        <v>202.5</v>
      </c>
      <c r="D15" s="14">
        <v>202.5</v>
      </c>
      <c r="E15" s="14">
        <v>202.5</v>
      </c>
      <c r="F15" s="14">
        <v>202.5</v>
      </c>
      <c r="G15" s="14">
        <v>202.5</v>
      </c>
      <c r="H15" s="14">
        <v>202.5</v>
      </c>
      <c r="I15" s="14">
        <v>202.5</v>
      </c>
      <c r="J15" s="14">
        <v>202.5</v>
      </c>
      <c r="K15" s="14">
        <v>202.5</v>
      </c>
      <c r="L15" s="14">
        <v>202.5</v>
      </c>
      <c r="M15" s="14">
        <v>202.5</v>
      </c>
      <c r="N15" s="19">
        <v>202.5</v>
      </c>
    </row>
    <row r="16" spans="2:14" x14ac:dyDescent="0.2"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"/>
    </row>
    <row r="17" spans="2:14" x14ac:dyDescent="0.2">
      <c r="B17" s="41" t="s">
        <v>61</v>
      </c>
      <c r="C17" s="14">
        <f>C15+C16</f>
        <v>202.5</v>
      </c>
      <c r="D17" s="14">
        <f t="shared" ref="D17:N17" si="3">D15+D16</f>
        <v>202.5</v>
      </c>
      <c r="E17" s="14">
        <f t="shared" si="3"/>
        <v>202.5</v>
      </c>
      <c r="F17" s="14">
        <f t="shared" si="3"/>
        <v>202.5</v>
      </c>
      <c r="G17" s="14">
        <f t="shared" si="3"/>
        <v>202.5</v>
      </c>
      <c r="H17" s="14">
        <f t="shared" si="3"/>
        <v>202.5</v>
      </c>
      <c r="I17" s="14">
        <f t="shared" si="3"/>
        <v>202.5</v>
      </c>
      <c r="J17" s="14">
        <f t="shared" si="3"/>
        <v>202.5</v>
      </c>
      <c r="K17" s="14">
        <f t="shared" si="3"/>
        <v>202.5</v>
      </c>
      <c r="L17" s="14">
        <f t="shared" si="3"/>
        <v>202.5</v>
      </c>
      <c r="M17" s="14">
        <f t="shared" si="3"/>
        <v>202.5</v>
      </c>
      <c r="N17" s="19">
        <f t="shared" si="3"/>
        <v>202.5</v>
      </c>
    </row>
    <row r="18" spans="2:14" x14ac:dyDescent="0.2">
      <c r="B18" s="41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9"/>
    </row>
    <row r="19" spans="2:14" x14ac:dyDescent="0.2">
      <c r="B19" s="18" t="s">
        <v>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9"/>
    </row>
    <row r="20" spans="2:14" x14ac:dyDescent="0.2">
      <c r="B20" s="16" t="s">
        <v>58</v>
      </c>
      <c r="C20" s="14">
        <v>144</v>
      </c>
      <c r="D20" s="14">
        <v>144</v>
      </c>
      <c r="E20" s="14">
        <v>144</v>
      </c>
      <c r="F20" s="14">
        <v>144</v>
      </c>
      <c r="G20" s="14">
        <v>144</v>
      </c>
      <c r="H20" s="14">
        <v>144</v>
      </c>
      <c r="I20" s="14">
        <v>144</v>
      </c>
      <c r="J20" s="14">
        <v>144</v>
      </c>
      <c r="K20" s="14">
        <v>144</v>
      </c>
      <c r="L20" s="14">
        <v>144</v>
      </c>
      <c r="M20" s="14">
        <v>144</v>
      </c>
      <c r="N20" s="19">
        <v>144</v>
      </c>
    </row>
    <row r="21" spans="2:14" x14ac:dyDescent="0.2">
      <c r="B21" s="16" t="s">
        <v>106</v>
      </c>
      <c r="C21" s="14">
        <v>300</v>
      </c>
      <c r="D21" s="14">
        <v>300</v>
      </c>
      <c r="E21" s="14">
        <v>300</v>
      </c>
      <c r="F21" s="14">
        <v>300</v>
      </c>
      <c r="G21" s="14">
        <v>300</v>
      </c>
      <c r="H21" s="14">
        <v>300</v>
      </c>
      <c r="I21" s="14">
        <v>300</v>
      </c>
      <c r="J21" s="14">
        <v>300</v>
      </c>
      <c r="K21" s="14">
        <v>300</v>
      </c>
      <c r="L21" s="14">
        <v>300</v>
      </c>
      <c r="M21" s="14">
        <v>300</v>
      </c>
      <c r="N21" s="19">
        <v>300</v>
      </c>
    </row>
    <row r="22" spans="2:14" x14ac:dyDescent="0.2">
      <c r="B22" s="16" t="s">
        <v>105</v>
      </c>
      <c r="C22" s="14">
        <f>C7*0.15</f>
        <v>0</v>
      </c>
      <c r="D22" s="14">
        <f t="shared" ref="D22:N22" si="4">D7*0.15</f>
        <v>202.5</v>
      </c>
      <c r="E22" s="14">
        <f t="shared" si="4"/>
        <v>202.5</v>
      </c>
      <c r="F22" s="14">
        <f t="shared" si="4"/>
        <v>202.5</v>
      </c>
      <c r="G22" s="14">
        <f t="shared" si="4"/>
        <v>202.5</v>
      </c>
      <c r="H22" s="14">
        <f t="shared" si="4"/>
        <v>202.5</v>
      </c>
      <c r="I22" s="14">
        <f t="shared" si="4"/>
        <v>202.5</v>
      </c>
      <c r="J22" s="14">
        <f t="shared" si="4"/>
        <v>202.5</v>
      </c>
      <c r="K22" s="14">
        <f t="shared" si="4"/>
        <v>202.5</v>
      </c>
      <c r="L22" s="14">
        <f t="shared" si="4"/>
        <v>202.5</v>
      </c>
      <c r="M22" s="14">
        <f t="shared" si="4"/>
        <v>202.5</v>
      </c>
      <c r="N22" s="19">
        <f t="shared" si="4"/>
        <v>202.5</v>
      </c>
    </row>
    <row r="23" spans="2:14" x14ac:dyDescent="0.2">
      <c r="B23" s="16" t="s">
        <v>59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9">
        <v>0</v>
      </c>
    </row>
    <row r="24" spans="2:14" x14ac:dyDescent="0.2">
      <c r="B24" s="1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9"/>
    </row>
    <row r="25" spans="2:14" x14ac:dyDescent="0.2">
      <c r="B25" s="41" t="s">
        <v>60</v>
      </c>
      <c r="C25" s="14">
        <f>SUM(C20:C23)</f>
        <v>444</v>
      </c>
      <c r="D25" s="14">
        <f t="shared" ref="D25:N25" si="5">SUM(D20:D23)</f>
        <v>646.5</v>
      </c>
      <c r="E25" s="14">
        <f t="shared" si="5"/>
        <v>646.5</v>
      </c>
      <c r="F25" s="14">
        <f t="shared" si="5"/>
        <v>646.5</v>
      </c>
      <c r="G25" s="14">
        <f t="shared" si="5"/>
        <v>646.5</v>
      </c>
      <c r="H25" s="14">
        <f t="shared" si="5"/>
        <v>646.5</v>
      </c>
      <c r="I25" s="14">
        <f t="shared" si="5"/>
        <v>646.5</v>
      </c>
      <c r="J25" s="14">
        <f t="shared" si="5"/>
        <v>646.5</v>
      </c>
      <c r="K25" s="14">
        <f t="shared" si="5"/>
        <v>646.5</v>
      </c>
      <c r="L25" s="14">
        <f t="shared" si="5"/>
        <v>646.5</v>
      </c>
      <c r="M25" s="14">
        <f t="shared" si="5"/>
        <v>646.5</v>
      </c>
      <c r="N25" s="19">
        <f t="shared" si="5"/>
        <v>646.5</v>
      </c>
    </row>
    <row r="26" spans="2:14" x14ac:dyDescent="0.2">
      <c r="B26" s="1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9"/>
    </row>
    <row r="27" spans="2:14" x14ac:dyDescent="0.2">
      <c r="B27" s="1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9"/>
    </row>
    <row r="28" spans="2:14" x14ac:dyDescent="0.2">
      <c r="B28" s="18" t="s">
        <v>62</v>
      </c>
      <c r="C28" s="14">
        <f>C17+C25</f>
        <v>646.5</v>
      </c>
      <c r="D28" s="14">
        <f t="shared" ref="D28:N28" si="6">D17+D25</f>
        <v>849</v>
      </c>
      <c r="E28" s="14">
        <f t="shared" si="6"/>
        <v>849</v>
      </c>
      <c r="F28" s="14">
        <f t="shared" si="6"/>
        <v>849</v>
      </c>
      <c r="G28" s="14">
        <f t="shared" si="6"/>
        <v>849</v>
      </c>
      <c r="H28" s="14">
        <f t="shared" si="6"/>
        <v>849</v>
      </c>
      <c r="I28" s="14">
        <f t="shared" si="6"/>
        <v>849</v>
      </c>
      <c r="J28" s="14">
        <f t="shared" si="6"/>
        <v>849</v>
      </c>
      <c r="K28" s="14">
        <f t="shared" si="6"/>
        <v>849</v>
      </c>
      <c r="L28" s="14">
        <f t="shared" si="6"/>
        <v>849</v>
      </c>
      <c r="M28" s="14">
        <f t="shared" si="6"/>
        <v>849</v>
      </c>
      <c r="N28" s="19">
        <f t="shared" si="6"/>
        <v>849</v>
      </c>
    </row>
    <row r="29" spans="2:14" x14ac:dyDescent="0.2">
      <c r="B29" s="1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9"/>
    </row>
    <row r="30" spans="2:14" x14ac:dyDescent="0.2">
      <c r="B30" s="16" t="s">
        <v>63</v>
      </c>
      <c r="C30" s="14">
        <f>C10</f>
        <v>346.5</v>
      </c>
      <c r="D30" s="14">
        <f t="shared" ref="D30:N30" si="7">D10</f>
        <v>1050</v>
      </c>
      <c r="E30" s="14">
        <f t="shared" si="7"/>
        <v>1551</v>
      </c>
      <c r="F30" s="14">
        <f t="shared" si="7"/>
        <v>2052</v>
      </c>
      <c r="G30" s="14">
        <f t="shared" si="7"/>
        <v>2553</v>
      </c>
      <c r="H30" s="14">
        <f t="shared" si="7"/>
        <v>3054</v>
      </c>
      <c r="I30" s="14">
        <f t="shared" si="7"/>
        <v>3555</v>
      </c>
      <c r="J30" s="14">
        <f t="shared" si="7"/>
        <v>4056</v>
      </c>
      <c r="K30" s="14">
        <f t="shared" si="7"/>
        <v>4557</v>
      </c>
      <c r="L30" s="14">
        <f t="shared" si="7"/>
        <v>5058</v>
      </c>
      <c r="M30" s="14">
        <f t="shared" si="7"/>
        <v>5559</v>
      </c>
      <c r="N30" s="19">
        <f t="shared" si="7"/>
        <v>6060</v>
      </c>
    </row>
    <row r="31" spans="2:14" x14ac:dyDescent="0.2">
      <c r="B31" s="16" t="s">
        <v>64</v>
      </c>
      <c r="C31" s="14">
        <f>C28</f>
        <v>646.5</v>
      </c>
      <c r="D31" s="14">
        <f t="shared" ref="D31:N31" si="8">D28</f>
        <v>849</v>
      </c>
      <c r="E31" s="14">
        <f t="shared" si="8"/>
        <v>849</v>
      </c>
      <c r="F31" s="14">
        <f t="shared" si="8"/>
        <v>849</v>
      </c>
      <c r="G31" s="14">
        <f t="shared" si="8"/>
        <v>849</v>
      </c>
      <c r="H31" s="14">
        <f t="shared" si="8"/>
        <v>849</v>
      </c>
      <c r="I31" s="14">
        <f t="shared" si="8"/>
        <v>849</v>
      </c>
      <c r="J31" s="14">
        <f t="shared" si="8"/>
        <v>849</v>
      </c>
      <c r="K31" s="14">
        <f t="shared" si="8"/>
        <v>849</v>
      </c>
      <c r="L31" s="14">
        <f t="shared" si="8"/>
        <v>849</v>
      </c>
      <c r="M31" s="14">
        <f t="shared" si="8"/>
        <v>849</v>
      </c>
      <c r="N31" s="19">
        <f t="shared" si="8"/>
        <v>849</v>
      </c>
    </row>
    <row r="32" spans="2:14" x14ac:dyDescent="0.2">
      <c r="B32" s="1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9"/>
    </row>
    <row r="33" spans="2:15" x14ac:dyDescent="0.2">
      <c r="B33" s="18" t="s">
        <v>67</v>
      </c>
      <c r="C33" s="14">
        <f>C30-C31</f>
        <v>-300</v>
      </c>
      <c r="D33" s="14">
        <f t="shared" ref="D33:N33" si="9">D30-D31</f>
        <v>201</v>
      </c>
      <c r="E33" s="14">
        <f t="shared" si="9"/>
        <v>702</v>
      </c>
      <c r="F33" s="14">
        <f t="shared" si="9"/>
        <v>1203</v>
      </c>
      <c r="G33" s="14">
        <f t="shared" si="9"/>
        <v>1704</v>
      </c>
      <c r="H33" s="14">
        <f t="shared" si="9"/>
        <v>2205</v>
      </c>
      <c r="I33" s="14">
        <f t="shared" si="9"/>
        <v>2706</v>
      </c>
      <c r="J33" s="14">
        <f t="shared" si="9"/>
        <v>3207</v>
      </c>
      <c r="K33" s="14">
        <f t="shared" si="9"/>
        <v>3708</v>
      </c>
      <c r="L33" s="14">
        <f t="shared" si="9"/>
        <v>4209</v>
      </c>
      <c r="M33" s="14">
        <f t="shared" si="9"/>
        <v>4710</v>
      </c>
      <c r="N33" s="19">
        <f t="shared" si="9"/>
        <v>5211</v>
      </c>
    </row>
    <row r="34" spans="2:15" x14ac:dyDescent="0.2">
      <c r="B34" s="16" t="s">
        <v>68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9">
        <v>0</v>
      </c>
    </row>
    <row r="35" spans="2:15" ht="17" thickBot="1" x14ac:dyDescent="0.25">
      <c r="B35" s="42" t="s">
        <v>69</v>
      </c>
      <c r="C35" s="43">
        <f>C33-C34</f>
        <v>-300</v>
      </c>
      <c r="D35" s="43">
        <f t="shared" ref="D35:N35" si="10">D33-D34</f>
        <v>201</v>
      </c>
      <c r="E35" s="43">
        <f t="shared" si="10"/>
        <v>702</v>
      </c>
      <c r="F35" s="43">
        <f t="shared" si="10"/>
        <v>1203</v>
      </c>
      <c r="G35" s="43">
        <f t="shared" si="10"/>
        <v>1704</v>
      </c>
      <c r="H35" s="43">
        <f t="shared" si="10"/>
        <v>2205</v>
      </c>
      <c r="I35" s="43">
        <f t="shared" si="10"/>
        <v>2706</v>
      </c>
      <c r="J35" s="43">
        <f t="shared" si="10"/>
        <v>3207</v>
      </c>
      <c r="K35" s="43">
        <f t="shared" si="10"/>
        <v>3708</v>
      </c>
      <c r="L35" s="43">
        <f t="shared" si="10"/>
        <v>4209</v>
      </c>
      <c r="M35" s="43">
        <f t="shared" si="10"/>
        <v>4710</v>
      </c>
      <c r="N35" s="44">
        <f t="shared" si="10"/>
        <v>5211</v>
      </c>
      <c r="O35" s="7"/>
    </row>
    <row r="36" spans="2:15" x14ac:dyDescent="0.2">
      <c r="O36" s="8"/>
    </row>
    <row r="37" spans="2:15" x14ac:dyDescent="0.2">
      <c r="O37" s="9"/>
    </row>
    <row r="38" spans="2:15" x14ac:dyDescent="0.2">
      <c r="O38" s="10"/>
    </row>
    <row r="39" spans="2:15" ht="18" x14ac:dyDescent="0.2">
      <c r="D39" s="6"/>
      <c r="O39" s="10"/>
    </row>
    <row r="40" spans="2:15" x14ac:dyDescent="0.2">
      <c r="O40" s="11"/>
    </row>
    <row r="41" spans="2:15" x14ac:dyDescent="0.2">
      <c r="O41" s="11"/>
    </row>
    <row r="42" spans="2:15" x14ac:dyDescent="0.2">
      <c r="O42" s="10"/>
    </row>
    <row r="43" spans="2:15" x14ac:dyDescent="0.2">
      <c r="O43" s="12"/>
    </row>
    <row r="44" spans="2:15" x14ac:dyDescent="0.2">
      <c r="O44" s="8"/>
    </row>
    <row r="45" spans="2:15" x14ac:dyDescent="0.2">
      <c r="O45" s="7"/>
    </row>
    <row r="46" spans="2:15" x14ac:dyDescent="0.2">
      <c r="O46" s="7"/>
    </row>
    <row r="47" spans="2:15" x14ac:dyDescent="0.2">
      <c r="O47" s="7"/>
    </row>
  </sheetData>
  <mergeCells count="1">
    <mergeCell ref="B2:N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BF850-74DF-2845-BA78-466C00D9CB41}">
  <dimension ref="B1:N35"/>
  <sheetViews>
    <sheetView workbookViewId="0">
      <selection activeCell="Q25" sqref="Q25"/>
    </sheetView>
  </sheetViews>
  <sheetFormatPr baseColWidth="10" defaultRowHeight="16" x14ac:dyDescent="0.2"/>
  <cols>
    <col min="2" max="2" width="35.6640625" bestFit="1" customWidth="1"/>
    <col min="3" max="14" width="11.5" bestFit="1" customWidth="1"/>
  </cols>
  <sheetData>
    <row r="1" spans="2:14" ht="17" thickBot="1" x14ac:dyDescent="0.25"/>
    <row r="2" spans="2:14" x14ac:dyDescent="0.2">
      <c r="B2" s="61" t="s">
        <v>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2:14" x14ac:dyDescent="0.2">
      <c r="B3" s="16"/>
      <c r="C3" s="35" t="s">
        <v>91</v>
      </c>
      <c r="D3" s="35" t="s">
        <v>92</v>
      </c>
      <c r="E3" s="35" t="s">
        <v>93</v>
      </c>
      <c r="F3" s="35" t="s">
        <v>94</v>
      </c>
      <c r="G3" s="35" t="s">
        <v>95</v>
      </c>
      <c r="H3" s="35" t="s">
        <v>96</v>
      </c>
      <c r="I3" s="35" t="s">
        <v>97</v>
      </c>
      <c r="J3" s="35" t="s">
        <v>98</v>
      </c>
      <c r="K3" s="35" t="s">
        <v>99</v>
      </c>
      <c r="L3" s="35" t="s">
        <v>100</v>
      </c>
      <c r="M3" s="35" t="s">
        <v>101</v>
      </c>
      <c r="N3" s="45" t="s">
        <v>102</v>
      </c>
    </row>
    <row r="4" spans="2:14" x14ac:dyDescent="0.2">
      <c r="B4" s="18" t="s">
        <v>51</v>
      </c>
      <c r="C4" s="14">
        <f>'Cash Flow Year 1 '!N4</f>
        <v>4710</v>
      </c>
      <c r="D4" s="14">
        <f>C35</f>
        <v>5526</v>
      </c>
      <c r="E4" s="14">
        <f t="shared" ref="E4:N4" si="0">D35</f>
        <v>6342</v>
      </c>
      <c r="F4" s="14">
        <f t="shared" si="0"/>
        <v>7158</v>
      </c>
      <c r="G4" s="14">
        <f t="shared" si="0"/>
        <v>7974</v>
      </c>
      <c r="H4" s="14">
        <f t="shared" si="0"/>
        <v>8790</v>
      </c>
      <c r="I4" s="14">
        <f t="shared" si="0"/>
        <v>9606</v>
      </c>
      <c r="J4" s="14">
        <f t="shared" si="0"/>
        <v>10422</v>
      </c>
      <c r="K4" s="14">
        <f t="shared" si="0"/>
        <v>11238</v>
      </c>
      <c r="L4" s="14">
        <f t="shared" si="0"/>
        <v>12054</v>
      </c>
      <c r="M4" s="14">
        <f t="shared" si="0"/>
        <v>12870</v>
      </c>
      <c r="N4" s="19">
        <f t="shared" si="0"/>
        <v>13686</v>
      </c>
    </row>
    <row r="5" spans="2:14" x14ac:dyDescent="0.2">
      <c r="B5" s="16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9"/>
    </row>
    <row r="6" spans="2:14" x14ac:dyDescent="0.2">
      <c r="B6" s="18" t="s">
        <v>54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9"/>
    </row>
    <row r="7" spans="2:14" x14ac:dyDescent="0.2">
      <c r="B7" s="16" t="s">
        <v>53</v>
      </c>
      <c r="C7" s="14">
        <v>1800</v>
      </c>
      <c r="D7" s="14">
        <v>1800</v>
      </c>
      <c r="E7" s="14">
        <v>1800</v>
      </c>
      <c r="F7" s="14">
        <v>1800</v>
      </c>
      <c r="G7" s="14">
        <v>1800</v>
      </c>
      <c r="H7" s="14">
        <v>1800</v>
      </c>
      <c r="I7" s="14">
        <v>1800</v>
      </c>
      <c r="J7" s="14">
        <v>1800</v>
      </c>
      <c r="K7" s="14">
        <v>1800</v>
      </c>
      <c r="L7" s="14">
        <v>1800</v>
      </c>
      <c r="M7" s="14">
        <v>1800</v>
      </c>
      <c r="N7" s="19">
        <v>1800</v>
      </c>
    </row>
    <row r="8" spans="2:14" x14ac:dyDescent="0.2">
      <c r="B8" s="16" t="s">
        <v>52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9">
        <v>0</v>
      </c>
    </row>
    <row r="9" spans="2:14" x14ac:dyDescent="0.2">
      <c r="B9" s="1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9"/>
    </row>
    <row r="10" spans="2:14" x14ac:dyDescent="0.2">
      <c r="B10" s="18" t="s">
        <v>55</v>
      </c>
      <c r="C10" s="14">
        <f>C4+C8+C7</f>
        <v>6510</v>
      </c>
      <c r="D10" s="14">
        <f t="shared" ref="D10:N10" si="1">D4+D8+D7</f>
        <v>7326</v>
      </c>
      <c r="E10" s="14">
        <f t="shared" si="1"/>
        <v>8142</v>
      </c>
      <c r="F10" s="14">
        <f t="shared" si="1"/>
        <v>8958</v>
      </c>
      <c r="G10" s="14">
        <f t="shared" si="1"/>
        <v>9774</v>
      </c>
      <c r="H10" s="14">
        <f t="shared" si="1"/>
        <v>10590</v>
      </c>
      <c r="I10" s="14">
        <f t="shared" si="1"/>
        <v>11406</v>
      </c>
      <c r="J10" s="14">
        <f t="shared" si="1"/>
        <v>12222</v>
      </c>
      <c r="K10" s="14">
        <f t="shared" si="1"/>
        <v>13038</v>
      </c>
      <c r="L10" s="14">
        <f t="shared" si="1"/>
        <v>13854</v>
      </c>
      <c r="M10" s="14">
        <f t="shared" si="1"/>
        <v>14670</v>
      </c>
      <c r="N10" s="19">
        <f t="shared" si="1"/>
        <v>15486</v>
      </c>
    </row>
    <row r="11" spans="2:14" x14ac:dyDescent="0.2">
      <c r="B11" s="1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9"/>
    </row>
    <row r="12" spans="2:14" x14ac:dyDescent="0.2">
      <c r="B12" s="18" t="s">
        <v>65</v>
      </c>
      <c r="C12" s="14">
        <f>C4+C10</f>
        <v>11220</v>
      </c>
      <c r="D12" s="14">
        <f t="shared" ref="D12:N12" si="2">D4+D10</f>
        <v>12852</v>
      </c>
      <c r="E12" s="14">
        <f t="shared" si="2"/>
        <v>14484</v>
      </c>
      <c r="F12" s="14">
        <f t="shared" si="2"/>
        <v>16116</v>
      </c>
      <c r="G12" s="14">
        <f t="shared" si="2"/>
        <v>17748</v>
      </c>
      <c r="H12" s="14">
        <f t="shared" si="2"/>
        <v>19380</v>
      </c>
      <c r="I12" s="14">
        <f t="shared" si="2"/>
        <v>21012</v>
      </c>
      <c r="J12" s="14">
        <f t="shared" si="2"/>
        <v>22644</v>
      </c>
      <c r="K12" s="14">
        <f t="shared" si="2"/>
        <v>24276</v>
      </c>
      <c r="L12" s="14">
        <f t="shared" si="2"/>
        <v>25908</v>
      </c>
      <c r="M12" s="14">
        <f t="shared" si="2"/>
        <v>27540</v>
      </c>
      <c r="N12" s="19">
        <f t="shared" si="2"/>
        <v>29172</v>
      </c>
    </row>
    <row r="13" spans="2:14" x14ac:dyDescent="0.2">
      <c r="B13" s="16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9"/>
    </row>
    <row r="14" spans="2:14" x14ac:dyDescent="0.2">
      <c r="B14" s="18" t="s">
        <v>56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9"/>
    </row>
    <row r="15" spans="2:14" x14ac:dyDescent="0.2">
      <c r="B15" s="16" t="s">
        <v>35</v>
      </c>
      <c r="C15" s="14">
        <v>270</v>
      </c>
      <c r="D15" s="14">
        <v>270</v>
      </c>
      <c r="E15" s="14">
        <v>270</v>
      </c>
      <c r="F15" s="14">
        <v>270</v>
      </c>
      <c r="G15" s="14">
        <v>270</v>
      </c>
      <c r="H15" s="14">
        <v>270</v>
      </c>
      <c r="I15" s="14">
        <v>270</v>
      </c>
      <c r="J15" s="14">
        <v>270</v>
      </c>
      <c r="K15" s="14">
        <v>270</v>
      </c>
      <c r="L15" s="14">
        <v>270</v>
      </c>
      <c r="M15" s="14">
        <v>270</v>
      </c>
      <c r="N15" s="19">
        <v>270</v>
      </c>
    </row>
    <row r="16" spans="2:14" x14ac:dyDescent="0.2"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"/>
    </row>
    <row r="17" spans="2:14" x14ac:dyDescent="0.2">
      <c r="B17" s="41" t="s">
        <v>61</v>
      </c>
      <c r="C17" s="14">
        <f>C15+C16</f>
        <v>270</v>
      </c>
      <c r="D17" s="14">
        <f t="shared" ref="D17:N17" si="3">D15+D16</f>
        <v>270</v>
      </c>
      <c r="E17" s="14">
        <f t="shared" si="3"/>
        <v>270</v>
      </c>
      <c r="F17" s="14">
        <f t="shared" si="3"/>
        <v>270</v>
      </c>
      <c r="G17" s="14">
        <f t="shared" si="3"/>
        <v>270</v>
      </c>
      <c r="H17" s="14">
        <f t="shared" si="3"/>
        <v>270</v>
      </c>
      <c r="I17" s="14">
        <f t="shared" si="3"/>
        <v>270</v>
      </c>
      <c r="J17" s="14">
        <f t="shared" si="3"/>
        <v>270</v>
      </c>
      <c r="K17" s="14">
        <f t="shared" si="3"/>
        <v>270</v>
      </c>
      <c r="L17" s="14">
        <f t="shared" si="3"/>
        <v>270</v>
      </c>
      <c r="M17" s="14">
        <f t="shared" si="3"/>
        <v>270</v>
      </c>
      <c r="N17" s="19">
        <f t="shared" si="3"/>
        <v>270</v>
      </c>
    </row>
    <row r="18" spans="2:14" x14ac:dyDescent="0.2">
      <c r="B18" s="41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9"/>
    </row>
    <row r="19" spans="2:14" x14ac:dyDescent="0.2">
      <c r="B19" s="18" t="s">
        <v>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9"/>
    </row>
    <row r="20" spans="2:14" x14ac:dyDescent="0.2">
      <c r="B20" s="16" t="s">
        <v>58</v>
      </c>
      <c r="C20" s="14">
        <v>144</v>
      </c>
      <c r="D20" s="14">
        <v>144</v>
      </c>
      <c r="E20" s="14">
        <v>144</v>
      </c>
      <c r="F20" s="14">
        <v>144</v>
      </c>
      <c r="G20" s="14">
        <v>144</v>
      </c>
      <c r="H20" s="14">
        <v>144</v>
      </c>
      <c r="I20" s="14">
        <v>144</v>
      </c>
      <c r="J20" s="14">
        <v>144</v>
      </c>
      <c r="K20" s="14">
        <v>144</v>
      </c>
      <c r="L20" s="14">
        <v>144</v>
      </c>
      <c r="M20" s="14">
        <v>144</v>
      </c>
      <c r="N20" s="19">
        <v>144</v>
      </c>
    </row>
    <row r="21" spans="2:14" x14ac:dyDescent="0.2">
      <c r="B21" s="16" t="s">
        <v>106</v>
      </c>
      <c r="C21" s="14">
        <v>300</v>
      </c>
      <c r="D21" s="14">
        <v>300</v>
      </c>
      <c r="E21" s="14">
        <v>300</v>
      </c>
      <c r="F21" s="14">
        <v>300</v>
      </c>
      <c r="G21" s="14">
        <v>300</v>
      </c>
      <c r="H21" s="14">
        <v>300</v>
      </c>
      <c r="I21" s="14">
        <v>300</v>
      </c>
      <c r="J21" s="14">
        <v>300</v>
      </c>
      <c r="K21" s="14">
        <v>300</v>
      </c>
      <c r="L21" s="14">
        <v>300</v>
      </c>
      <c r="M21" s="14">
        <v>300</v>
      </c>
      <c r="N21" s="19">
        <v>300</v>
      </c>
    </row>
    <row r="22" spans="2:14" x14ac:dyDescent="0.2">
      <c r="B22" s="16" t="s">
        <v>105</v>
      </c>
      <c r="C22" s="14">
        <f>C7*0.15</f>
        <v>270</v>
      </c>
      <c r="D22" s="14">
        <f t="shared" ref="D22:N22" si="4">D7*0.15</f>
        <v>270</v>
      </c>
      <c r="E22" s="14">
        <f t="shared" si="4"/>
        <v>270</v>
      </c>
      <c r="F22" s="14">
        <f t="shared" si="4"/>
        <v>270</v>
      </c>
      <c r="G22" s="14">
        <f t="shared" si="4"/>
        <v>270</v>
      </c>
      <c r="H22" s="14">
        <f t="shared" si="4"/>
        <v>270</v>
      </c>
      <c r="I22" s="14">
        <f t="shared" si="4"/>
        <v>270</v>
      </c>
      <c r="J22" s="14">
        <f t="shared" si="4"/>
        <v>270</v>
      </c>
      <c r="K22" s="14">
        <f t="shared" si="4"/>
        <v>270</v>
      </c>
      <c r="L22" s="14">
        <f t="shared" si="4"/>
        <v>270</v>
      </c>
      <c r="M22" s="14">
        <f t="shared" si="4"/>
        <v>270</v>
      </c>
      <c r="N22" s="19">
        <f t="shared" si="4"/>
        <v>270</v>
      </c>
    </row>
    <row r="23" spans="2:14" x14ac:dyDescent="0.2">
      <c r="B23" s="16" t="s">
        <v>59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9">
        <v>0</v>
      </c>
    </row>
    <row r="24" spans="2:14" x14ac:dyDescent="0.2">
      <c r="B24" s="16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9"/>
    </row>
    <row r="25" spans="2:14" x14ac:dyDescent="0.2">
      <c r="B25" s="41" t="s">
        <v>60</v>
      </c>
      <c r="C25" s="14">
        <f>SUM(C20:C23)</f>
        <v>714</v>
      </c>
      <c r="D25" s="14">
        <f t="shared" ref="D25:N25" si="5">SUM(D20:D23)</f>
        <v>714</v>
      </c>
      <c r="E25" s="14">
        <f t="shared" si="5"/>
        <v>714</v>
      </c>
      <c r="F25" s="14">
        <f t="shared" si="5"/>
        <v>714</v>
      </c>
      <c r="G25" s="14">
        <f t="shared" si="5"/>
        <v>714</v>
      </c>
      <c r="H25" s="14">
        <f t="shared" si="5"/>
        <v>714</v>
      </c>
      <c r="I25" s="14">
        <f t="shared" si="5"/>
        <v>714</v>
      </c>
      <c r="J25" s="14">
        <f t="shared" si="5"/>
        <v>714</v>
      </c>
      <c r="K25" s="14">
        <f t="shared" si="5"/>
        <v>714</v>
      </c>
      <c r="L25" s="14">
        <f t="shared" si="5"/>
        <v>714</v>
      </c>
      <c r="M25" s="14">
        <f t="shared" si="5"/>
        <v>714</v>
      </c>
      <c r="N25" s="19">
        <f t="shared" si="5"/>
        <v>714</v>
      </c>
    </row>
    <row r="26" spans="2:14" x14ac:dyDescent="0.2">
      <c r="B26" s="16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9"/>
    </row>
    <row r="27" spans="2:14" x14ac:dyDescent="0.2">
      <c r="B27" s="16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9"/>
    </row>
    <row r="28" spans="2:14" x14ac:dyDescent="0.2">
      <c r="B28" s="18" t="s">
        <v>62</v>
      </c>
      <c r="C28" s="14">
        <f>C17+C25</f>
        <v>984</v>
      </c>
      <c r="D28" s="14">
        <f t="shared" ref="D28:N28" si="6">D17+D25</f>
        <v>984</v>
      </c>
      <c r="E28" s="14">
        <f t="shared" si="6"/>
        <v>984</v>
      </c>
      <c r="F28" s="14">
        <f t="shared" si="6"/>
        <v>984</v>
      </c>
      <c r="G28" s="14">
        <f t="shared" si="6"/>
        <v>984</v>
      </c>
      <c r="H28" s="14">
        <f t="shared" si="6"/>
        <v>984</v>
      </c>
      <c r="I28" s="14">
        <f t="shared" si="6"/>
        <v>984</v>
      </c>
      <c r="J28" s="14">
        <f t="shared" si="6"/>
        <v>984</v>
      </c>
      <c r="K28" s="14">
        <f t="shared" si="6"/>
        <v>984</v>
      </c>
      <c r="L28" s="14">
        <f t="shared" si="6"/>
        <v>984</v>
      </c>
      <c r="M28" s="14">
        <f t="shared" si="6"/>
        <v>984</v>
      </c>
      <c r="N28" s="19">
        <f t="shared" si="6"/>
        <v>984</v>
      </c>
    </row>
    <row r="29" spans="2:14" x14ac:dyDescent="0.2">
      <c r="B29" s="16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9"/>
    </row>
    <row r="30" spans="2:14" x14ac:dyDescent="0.2">
      <c r="B30" s="16" t="s">
        <v>63</v>
      </c>
      <c r="C30" s="14">
        <f>C10</f>
        <v>6510</v>
      </c>
      <c r="D30" s="14">
        <f t="shared" ref="D30:N30" si="7">D10</f>
        <v>7326</v>
      </c>
      <c r="E30" s="14">
        <f t="shared" si="7"/>
        <v>8142</v>
      </c>
      <c r="F30" s="14">
        <f t="shared" si="7"/>
        <v>8958</v>
      </c>
      <c r="G30" s="14">
        <f t="shared" si="7"/>
        <v>9774</v>
      </c>
      <c r="H30" s="14">
        <f t="shared" si="7"/>
        <v>10590</v>
      </c>
      <c r="I30" s="14">
        <f t="shared" si="7"/>
        <v>11406</v>
      </c>
      <c r="J30" s="14">
        <f t="shared" si="7"/>
        <v>12222</v>
      </c>
      <c r="K30" s="14">
        <f t="shared" si="7"/>
        <v>13038</v>
      </c>
      <c r="L30" s="14">
        <f t="shared" si="7"/>
        <v>13854</v>
      </c>
      <c r="M30" s="14">
        <f t="shared" si="7"/>
        <v>14670</v>
      </c>
      <c r="N30" s="19">
        <f t="shared" si="7"/>
        <v>15486</v>
      </c>
    </row>
    <row r="31" spans="2:14" x14ac:dyDescent="0.2">
      <c r="B31" s="16" t="s">
        <v>64</v>
      </c>
      <c r="C31" s="14">
        <f>C28</f>
        <v>984</v>
      </c>
      <c r="D31" s="14">
        <f t="shared" ref="D31:N31" si="8">D28</f>
        <v>984</v>
      </c>
      <c r="E31" s="14">
        <f t="shared" si="8"/>
        <v>984</v>
      </c>
      <c r="F31" s="14">
        <f t="shared" si="8"/>
        <v>984</v>
      </c>
      <c r="G31" s="14">
        <f t="shared" si="8"/>
        <v>984</v>
      </c>
      <c r="H31" s="14">
        <f t="shared" si="8"/>
        <v>984</v>
      </c>
      <c r="I31" s="14">
        <f t="shared" si="8"/>
        <v>984</v>
      </c>
      <c r="J31" s="14">
        <f t="shared" si="8"/>
        <v>984</v>
      </c>
      <c r="K31" s="14">
        <f t="shared" si="8"/>
        <v>984</v>
      </c>
      <c r="L31" s="14">
        <f t="shared" si="8"/>
        <v>984</v>
      </c>
      <c r="M31" s="14">
        <f t="shared" si="8"/>
        <v>984</v>
      </c>
      <c r="N31" s="19">
        <f t="shared" si="8"/>
        <v>984</v>
      </c>
    </row>
    <row r="32" spans="2:14" x14ac:dyDescent="0.2">
      <c r="B32" s="16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9"/>
    </row>
    <row r="33" spans="2:14" x14ac:dyDescent="0.2">
      <c r="B33" s="18" t="s">
        <v>67</v>
      </c>
      <c r="C33" s="14">
        <f>C30-C31</f>
        <v>5526</v>
      </c>
      <c r="D33" s="14">
        <f t="shared" ref="D33:N33" si="9">D30-D31</f>
        <v>6342</v>
      </c>
      <c r="E33" s="14">
        <f t="shared" si="9"/>
        <v>7158</v>
      </c>
      <c r="F33" s="14">
        <f t="shared" si="9"/>
        <v>7974</v>
      </c>
      <c r="G33" s="14">
        <f t="shared" si="9"/>
        <v>8790</v>
      </c>
      <c r="H33" s="14">
        <f t="shared" si="9"/>
        <v>9606</v>
      </c>
      <c r="I33" s="14">
        <f t="shared" si="9"/>
        <v>10422</v>
      </c>
      <c r="J33" s="14">
        <f t="shared" si="9"/>
        <v>11238</v>
      </c>
      <c r="K33" s="14">
        <f t="shared" si="9"/>
        <v>12054</v>
      </c>
      <c r="L33" s="14">
        <f t="shared" si="9"/>
        <v>12870</v>
      </c>
      <c r="M33" s="14">
        <f t="shared" si="9"/>
        <v>13686</v>
      </c>
      <c r="N33" s="19">
        <f t="shared" si="9"/>
        <v>14502</v>
      </c>
    </row>
    <row r="34" spans="2:14" x14ac:dyDescent="0.2">
      <c r="B34" s="16" t="s">
        <v>68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9">
        <v>0</v>
      </c>
    </row>
    <row r="35" spans="2:14" ht="17" thickBot="1" x14ac:dyDescent="0.25">
      <c r="B35" s="42" t="s">
        <v>69</v>
      </c>
      <c r="C35" s="43">
        <f>C33-C34</f>
        <v>5526</v>
      </c>
      <c r="D35" s="43">
        <f t="shared" ref="D35:N35" si="10">D33-D34</f>
        <v>6342</v>
      </c>
      <c r="E35" s="43">
        <f t="shared" si="10"/>
        <v>7158</v>
      </c>
      <c r="F35" s="43">
        <f t="shared" si="10"/>
        <v>7974</v>
      </c>
      <c r="G35" s="43">
        <f t="shared" si="10"/>
        <v>8790</v>
      </c>
      <c r="H35" s="43">
        <f t="shared" si="10"/>
        <v>9606</v>
      </c>
      <c r="I35" s="43">
        <f t="shared" si="10"/>
        <v>10422</v>
      </c>
      <c r="J35" s="43">
        <f t="shared" si="10"/>
        <v>11238</v>
      </c>
      <c r="K35" s="43">
        <f t="shared" si="10"/>
        <v>12054</v>
      </c>
      <c r="L35" s="43">
        <f t="shared" si="10"/>
        <v>12870</v>
      </c>
      <c r="M35" s="43">
        <f t="shared" si="10"/>
        <v>13686</v>
      </c>
      <c r="N35" s="44">
        <f t="shared" si="10"/>
        <v>14502</v>
      </c>
    </row>
  </sheetData>
  <mergeCells count="1">
    <mergeCell ref="B2:N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4334-C914-D542-B9AA-1EA6ED310276}">
  <dimension ref="B1:N35"/>
  <sheetViews>
    <sheetView workbookViewId="0">
      <selection activeCell="R24" sqref="R24"/>
    </sheetView>
  </sheetViews>
  <sheetFormatPr baseColWidth="10" defaultRowHeight="16" x14ac:dyDescent="0.2"/>
  <cols>
    <col min="2" max="2" width="35.6640625" bestFit="1" customWidth="1"/>
    <col min="3" max="14" width="11.5" bestFit="1" customWidth="1"/>
  </cols>
  <sheetData>
    <row r="1" spans="2:14" ht="17" thickBot="1" x14ac:dyDescent="0.25"/>
    <row r="2" spans="2:14" x14ac:dyDescent="0.2">
      <c r="B2" s="64" t="s">
        <v>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2:14" x14ac:dyDescent="0.2">
      <c r="B3" s="32"/>
      <c r="C3" s="35" t="s">
        <v>91</v>
      </c>
      <c r="D3" s="35" t="s">
        <v>92</v>
      </c>
      <c r="E3" s="35" t="s">
        <v>93</v>
      </c>
      <c r="F3" s="35" t="s">
        <v>94</v>
      </c>
      <c r="G3" s="35" t="s">
        <v>95</v>
      </c>
      <c r="H3" s="35" t="s">
        <v>96</v>
      </c>
      <c r="I3" s="35" t="s">
        <v>97</v>
      </c>
      <c r="J3" s="35" t="s">
        <v>98</v>
      </c>
      <c r="K3" s="35" t="s">
        <v>99</v>
      </c>
      <c r="L3" s="35" t="s">
        <v>100</v>
      </c>
      <c r="M3" s="35" t="s">
        <v>101</v>
      </c>
      <c r="N3" s="45" t="s">
        <v>102</v>
      </c>
    </row>
    <row r="4" spans="2:14" x14ac:dyDescent="0.2">
      <c r="B4" s="46" t="s">
        <v>51</v>
      </c>
      <c r="C4" s="14">
        <f>'Cash Flow Year 2'!N4</f>
        <v>13686</v>
      </c>
      <c r="D4" s="14">
        <f>C35</f>
        <v>14817</v>
      </c>
      <c r="E4" s="14">
        <f t="shared" ref="E4:N4" si="0">D35</f>
        <v>15948</v>
      </c>
      <c r="F4" s="14">
        <f t="shared" si="0"/>
        <v>17079</v>
      </c>
      <c r="G4" s="14">
        <f t="shared" si="0"/>
        <v>18210</v>
      </c>
      <c r="H4" s="14">
        <f t="shared" si="0"/>
        <v>19341</v>
      </c>
      <c r="I4" s="14">
        <f t="shared" si="0"/>
        <v>20472</v>
      </c>
      <c r="J4" s="14">
        <f t="shared" si="0"/>
        <v>21603</v>
      </c>
      <c r="K4" s="14">
        <f t="shared" si="0"/>
        <v>22734</v>
      </c>
      <c r="L4" s="14">
        <f t="shared" si="0"/>
        <v>23865</v>
      </c>
      <c r="M4" s="14">
        <f t="shared" si="0"/>
        <v>24996</v>
      </c>
      <c r="N4" s="19">
        <f t="shared" si="0"/>
        <v>26127</v>
      </c>
    </row>
    <row r="5" spans="2:14" x14ac:dyDescent="0.2">
      <c r="B5" s="3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9"/>
    </row>
    <row r="6" spans="2:14" x14ac:dyDescent="0.2">
      <c r="B6" s="46" t="s">
        <v>54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9"/>
    </row>
    <row r="7" spans="2:14" x14ac:dyDescent="0.2">
      <c r="B7" s="32" t="s">
        <v>53</v>
      </c>
      <c r="C7" s="14">
        <v>2250</v>
      </c>
      <c r="D7" s="14">
        <v>2250</v>
      </c>
      <c r="E7" s="14">
        <v>2250</v>
      </c>
      <c r="F7" s="14">
        <v>2250</v>
      </c>
      <c r="G7" s="14">
        <v>2250</v>
      </c>
      <c r="H7" s="14">
        <v>2250</v>
      </c>
      <c r="I7" s="14">
        <v>2250</v>
      </c>
      <c r="J7" s="14">
        <v>2250</v>
      </c>
      <c r="K7" s="14">
        <v>2250</v>
      </c>
      <c r="L7" s="14">
        <v>2250</v>
      </c>
      <c r="M7" s="14">
        <v>2250</v>
      </c>
      <c r="N7" s="19">
        <v>2250</v>
      </c>
    </row>
    <row r="8" spans="2:14" x14ac:dyDescent="0.2">
      <c r="B8" s="32" t="s">
        <v>52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9">
        <v>0</v>
      </c>
    </row>
    <row r="9" spans="2:14" x14ac:dyDescent="0.2">
      <c r="B9" s="3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9"/>
    </row>
    <row r="10" spans="2:14" x14ac:dyDescent="0.2">
      <c r="B10" s="46" t="s">
        <v>55</v>
      </c>
      <c r="C10" s="14">
        <f>C4+C8+C7</f>
        <v>15936</v>
      </c>
      <c r="D10" s="14">
        <f t="shared" ref="D10:N10" si="1">D4+D8+D7</f>
        <v>17067</v>
      </c>
      <c r="E10" s="14">
        <f t="shared" si="1"/>
        <v>18198</v>
      </c>
      <c r="F10" s="14">
        <f t="shared" si="1"/>
        <v>19329</v>
      </c>
      <c r="G10" s="14">
        <f t="shared" si="1"/>
        <v>20460</v>
      </c>
      <c r="H10" s="14">
        <f t="shared" si="1"/>
        <v>21591</v>
      </c>
      <c r="I10" s="14">
        <f t="shared" si="1"/>
        <v>22722</v>
      </c>
      <c r="J10" s="14">
        <f t="shared" si="1"/>
        <v>23853</v>
      </c>
      <c r="K10" s="14">
        <f t="shared" si="1"/>
        <v>24984</v>
      </c>
      <c r="L10" s="14">
        <f t="shared" si="1"/>
        <v>26115</v>
      </c>
      <c r="M10" s="14">
        <f t="shared" si="1"/>
        <v>27246</v>
      </c>
      <c r="N10" s="19">
        <f t="shared" si="1"/>
        <v>28377</v>
      </c>
    </row>
    <row r="11" spans="2:14" x14ac:dyDescent="0.2">
      <c r="B11" s="4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9"/>
    </row>
    <row r="12" spans="2:14" x14ac:dyDescent="0.2">
      <c r="B12" s="46" t="s">
        <v>65</v>
      </c>
      <c r="C12" s="14">
        <f>C4+C10</f>
        <v>29622</v>
      </c>
      <c r="D12" s="14">
        <f t="shared" ref="D12:N12" si="2">D4+D10</f>
        <v>31884</v>
      </c>
      <c r="E12" s="14">
        <f t="shared" si="2"/>
        <v>34146</v>
      </c>
      <c r="F12" s="14">
        <f t="shared" si="2"/>
        <v>36408</v>
      </c>
      <c r="G12" s="14">
        <f t="shared" si="2"/>
        <v>38670</v>
      </c>
      <c r="H12" s="14">
        <f t="shared" si="2"/>
        <v>40932</v>
      </c>
      <c r="I12" s="14">
        <f t="shared" si="2"/>
        <v>43194</v>
      </c>
      <c r="J12" s="14">
        <f t="shared" si="2"/>
        <v>45456</v>
      </c>
      <c r="K12" s="14">
        <f t="shared" si="2"/>
        <v>47718</v>
      </c>
      <c r="L12" s="14">
        <f t="shared" si="2"/>
        <v>49980</v>
      </c>
      <c r="M12" s="14">
        <f t="shared" si="2"/>
        <v>52242</v>
      </c>
      <c r="N12" s="19">
        <f t="shared" si="2"/>
        <v>54504</v>
      </c>
    </row>
    <row r="13" spans="2:14" x14ac:dyDescent="0.2">
      <c r="B13" s="3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9"/>
    </row>
    <row r="14" spans="2:14" x14ac:dyDescent="0.2">
      <c r="B14" s="46" t="s">
        <v>56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9"/>
    </row>
    <row r="15" spans="2:14" x14ac:dyDescent="0.2">
      <c r="B15" s="32" t="s">
        <v>35</v>
      </c>
      <c r="C15" s="14">
        <v>337.5</v>
      </c>
      <c r="D15" s="14">
        <v>337.5</v>
      </c>
      <c r="E15" s="14">
        <v>337.5</v>
      </c>
      <c r="F15" s="14">
        <v>337.5</v>
      </c>
      <c r="G15" s="14">
        <v>337.5</v>
      </c>
      <c r="H15" s="14">
        <v>337.5</v>
      </c>
      <c r="I15" s="14">
        <v>337.5</v>
      </c>
      <c r="J15" s="14">
        <v>337.5</v>
      </c>
      <c r="K15" s="14">
        <v>337.5</v>
      </c>
      <c r="L15" s="14">
        <v>337.5</v>
      </c>
      <c r="M15" s="14">
        <v>337.5</v>
      </c>
      <c r="N15" s="19">
        <v>337.5</v>
      </c>
    </row>
    <row r="16" spans="2:14" x14ac:dyDescent="0.2"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9"/>
    </row>
    <row r="17" spans="2:14" x14ac:dyDescent="0.2">
      <c r="B17" s="47" t="s">
        <v>61</v>
      </c>
      <c r="C17" s="14">
        <f>C15+C16</f>
        <v>337.5</v>
      </c>
      <c r="D17" s="14">
        <f t="shared" ref="D17:N17" si="3">D15+D16</f>
        <v>337.5</v>
      </c>
      <c r="E17" s="14">
        <f t="shared" si="3"/>
        <v>337.5</v>
      </c>
      <c r="F17" s="14">
        <f t="shared" si="3"/>
        <v>337.5</v>
      </c>
      <c r="G17" s="14">
        <f t="shared" si="3"/>
        <v>337.5</v>
      </c>
      <c r="H17" s="14">
        <f t="shared" si="3"/>
        <v>337.5</v>
      </c>
      <c r="I17" s="14">
        <f t="shared" si="3"/>
        <v>337.5</v>
      </c>
      <c r="J17" s="14">
        <f t="shared" si="3"/>
        <v>337.5</v>
      </c>
      <c r="K17" s="14">
        <f t="shared" si="3"/>
        <v>337.5</v>
      </c>
      <c r="L17" s="14">
        <f t="shared" si="3"/>
        <v>337.5</v>
      </c>
      <c r="M17" s="14">
        <f t="shared" si="3"/>
        <v>337.5</v>
      </c>
      <c r="N17" s="19">
        <f t="shared" si="3"/>
        <v>337.5</v>
      </c>
    </row>
    <row r="18" spans="2:14" x14ac:dyDescent="0.2">
      <c r="B18" s="4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9"/>
    </row>
    <row r="19" spans="2:14" x14ac:dyDescent="0.2">
      <c r="B19" s="46" t="s">
        <v>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9"/>
    </row>
    <row r="20" spans="2:14" x14ac:dyDescent="0.2">
      <c r="B20" s="32" t="s">
        <v>58</v>
      </c>
      <c r="C20" s="14">
        <v>144</v>
      </c>
      <c r="D20" s="14">
        <v>144</v>
      </c>
      <c r="E20" s="14">
        <v>144</v>
      </c>
      <c r="F20" s="14">
        <v>144</v>
      </c>
      <c r="G20" s="14">
        <v>144</v>
      </c>
      <c r="H20" s="14">
        <v>144</v>
      </c>
      <c r="I20" s="14">
        <v>144</v>
      </c>
      <c r="J20" s="14">
        <v>144</v>
      </c>
      <c r="K20" s="14">
        <v>144</v>
      </c>
      <c r="L20" s="14">
        <v>144</v>
      </c>
      <c r="M20" s="14">
        <v>144</v>
      </c>
      <c r="N20" s="19">
        <v>144</v>
      </c>
    </row>
    <row r="21" spans="2:14" x14ac:dyDescent="0.2">
      <c r="B21" s="32" t="s">
        <v>106</v>
      </c>
      <c r="C21" s="14">
        <v>300</v>
      </c>
      <c r="D21" s="14">
        <v>300</v>
      </c>
      <c r="E21" s="14">
        <v>300</v>
      </c>
      <c r="F21" s="14">
        <v>300</v>
      </c>
      <c r="G21" s="14">
        <v>300</v>
      </c>
      <c r="H21" s="14">
        <v>300</v>
      </c>
      <c r="I21" s="14">
        <v>300</v>
      </c>
      <c r="J21" s="14">
        <v>300</v>
      </c>
      <c r="K21" s="14">
        <v>300</v>
      </c>
      <c r="L21" s="14">
        <v>300</v>
      </c>
      <c r="M21" s="14">
        <v>300</v>
      </c>
      <c r="N21" s="19">
        <v>300</v>
      </c>
    </row>
    <row r="22" spans="2:14" x14ac:dyDescent="0.2">
      <c r="B22" s="16" t="s">
        <v>105</v>
      </c>
      <c r="C22" s="14">
        <f>C7*0.15</f>
        <v>337.5</v>
      </c>
      <c r="D22" s="14">
        <f t="shared" ref="D22:N22" si="4">D7*0.15</f>
        <v>337.5</v>
      </c>
      <c r="E22" s="14">
        <f t="shared" si="4"/>
        <v>337.5</v>
      </c>
      <c r="F22" s="14">
        <f t="shared" si="4"/>
        <v>337.5</v>
      </c>
      <c r="G22" s="14">
        <f t="shared" si="4"/>
        <v>337.5</v>
      </c>
      <c r="H22" s="14">
        <f t="shared" si="4"/>
        <v>337.5</v>
      </c>
      <c r="I22" s="14">
        <f t="shared" si="4"/>
        <v>337.5</v>
      </c>
      <c r="J22" s="14">
        <f t="shared" si="4"/>
        <v>337.5</v>
      </c>
      <c r="K22" s="14">
        <f t="shared" si="4"/>
        <v>337.5</v>
      </c>
      <c r="L22" s="14">
        <f t="shared" si="4"/>
        <v>337.5</v>
      </c>
      <c r="M22" s="14">
        <f t="shared" si="4"/>
        <v>337.5</v>
      </c>
      <c r="N22" s="19">
        <f t="shared" si="4"/>
        <v>337.5</v>
      </c>
    </row>
    <row r="23" spans="2:14" x14ac:dyDescent="0.2">
      <c r="B23" s="32" t="s">
        <v>59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9">
        <v>0</v>
      </c>
    </row>
    <row r="24" spans="2:14" x14ac:dyDescent="0.2">
      <c r="B24" s="3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9"/>
    </row>
    <row r="25" spans="2:14" x14ac:dyDescent="0.2">
      <c r="B25" s="47" t="s">
        <v>60</v>
      </c>
      <c r="C25" s="14">
        <f>SUM(C20:C23)</f>
        <v>781.5</v>
      </c>
      <c r="D25" s="14">
        <f t="shared" ref="D25:N25" si="5">SUM(D20:D23)</f>
        <v>781.5</v>
      </c>
      <c r="E25" s="14">
        <f t="shared" si="5"/>
        <v>781.5</v>
      </c>
      <c r="F25" s="14">
        <f t="shared" si="5"/>
        <v>781.5</v>
      </c>
      <c r="G25" s="14">
        <f t="shared" si="5"/>
        <v>781.5</v>
      </c>
      <c r="H25" s="14">
        <f t="shared" si="5"/>
        <v>781.5</v>
      </c>
      <c r="I25" s="14">
        <f t="shared" si="5"/>
        <v>781.5</v>
      </c>
      <c r="J25" s="14">
        <f t="shared" si="5"/>
        <v>781.5</v>
      </c>
      <c r="K25" s="14">
        <f t="shared" si="5"/>
        <v>781.5</v>
      </c>
      <c r="L25" s="14">
        <f t="shared" si="5"/>
        <v>781.5</v>
      </c>
      <c r="M25" s="14">
        <f t="shared" si="5"/>
        <v>781.5</v>
      </c>
      <c r="N25" s="19">
        <f t="shared" si="5"/>
        <v>781.5</v>
      </c>
    </row>
    <row r="26" spans="2:14" x14ac:dyDescent="0.2">
      <c r="B26" s="3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9"/>
    </row>
    <row r="27" spans="2:14" x14ac:dyDescent="0.2">
      <c r="B27" s="3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9"/>
    </row>
    <row r="28" spans="2:14" x14ac:dyDescent="0.2">
      <c r="B28" s="46" t="s">
        <v>62</v>
      </c>
      <c r="C28" s="14">
        <f>C17+C25</f>
        <v>1119</v>
      </c>
      <c r="D28" s="14">
        <f t="shared" ref="D28:N28" si="6">D17+D25</f>
        <v>1119</v>
      </c>
      <c r="E28" s="14">
        <f t="shared" si="6"/>
        <v>1119</v>
      </c>
      <c r="F28" s="14">
        <f t="shared" si="6"/>
        <v>1119</v>
      </c>
      <c r="G28" s="14">
        <f t="shared" si="6"/>
        <v>1119</v>
      </c>
      <c r="H28" s="14">
        <f t="shared" si="6"/>
        <v>1119</v>
      </c>
      <c r="I28" s="14">
        <f t="shared" si="6"/>
        <v>1119</v>
      </c>
      <c r="J28" s="14">
        <f t="shared" si="6"/>
        <v>1119</v>
      </c>
      <c r="K28" s="14">
        <f t="shared" si="6"/>
        <v>1119</v>
      </c>
      <c r="L28" s="14">
        <f t="shared" si="6"/>
        <v>1119</v>
      </c>
      <c r="M28" s="14">
        <f t="shared" si="6"/>
        <v>1119</v>
      </c>
      <c r="N28" s="19">
        <f t="shared" si="6"/>
        <v>1119</v>
      </c>
    </row>
    <row r="29" spans="2:14" x14ac:dyDescent="0.2">
      <c r="B29" s="3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9"/>
    </row>
    <row r="30" spans="2:14" x14ac:dyDescent="0.2">
      <c r="B30" s="32" t="s">
        <v>63</v>
      </c>
      <c r="C30" s="14">
        <f>C10</f>
        <v>15936</v>
      </c>
      <c r="D30" s="14">
        <f t="shared" ref="D30:N30" si="7">D10</f>
        <v>17067</v>
      </c>
      <c r="E30" s="14">
        <f t="shared" si="7"/>
        <v>18198</v>
      </c>
      <c r="F30" s="14">
        <f t="shared" si="7"/>
        <v>19329</v>
      </c>
      <c r="G30" s="14">
        <f t="shared" si="7"/>
        <v>20460</v>
      </c>
      <c r="H30" s="14">
        <f t="shared" si="7"/>
        <v>21591</v>
      </c>
      <c r="I30" s="14">
        <f t="shared" si="7"/>
        <v>22722</v>
      </c>
      <c r="J30" s="14">
        <f t="shared" si="7"/>
        <v>23853</v>
      </c>
      <c r="K30" s="14">
        <f t="shared" si="7"/>
        <v>24984</v>
      </c>
      <c r="L30" s="14">
        <f t="shared" si="7"/>
        <v>26115</v>
      </c>
      <c r="M30" s="14">
        <f t="shared" si="7"/>
        <v>27246</v>
      </c>
      <c r="N30" s="19">
        <f t="shared" si="7"/>
        <v>28377</v>
      </c>
    </row>
    <row r="31" spans="2:14" x14ac:dyDescent="0.2">
      <c r="B31" s="32" t="s">
        <v>64</v>
      </c>
      <c r="C31" s="14">
        <f>C28</f>
        <v>1119</v>
      </c>
      <c r="D31" s="14">
        <f t="shared" ref="D31:N31" si="8">D28</f>
        <v>1119</v>
      </c>
      <c r="E31" s="14">
        <f t="shared" si="8"/>
        <v>1119</v>
      </c>
      <c r="F31" s="14">
        <f t="shared" si="8"/>
        <v>1119</v>
      </c>
      <c r="G31" s="14">
        <f t="shared" si="8"/>
        <v>1119</v>
      </c>
      <c r="H31" s="14">
        <f t="shared" si="8"/>
        <v>1119</v>
      </c>
      <c r="I31" s="14">
        <f t="shared" si="8"/>
        <v>1119</v>
      </c>
      <c r="J31" s="14">
        <f t="shared" si="8"/>
        <v>1119</v>
      </c>
      <c r="K31" s="14">
        <f t="shared" si="8"/>
        <v>1119</v>
      </c>
      <c r="L31" s="14">
        <f t="shared" si="8"/>
        <v>1119</v>
      </c>
      <c r="M31" s="14">
        <f t="shared" si="8"/>
        <v>1119</v>
      </c>
      <c r="N31" s="19">
        <f t="shared" si="8"/>
        <v>1119</v>
      </c>
    </row>
    <row r="32" spans="2:14" x14ac:dyDescent="0.2">
      <c r="B32" s="3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9"/>
    </row>
    <row r="33" spans="2:14" x14ac:dyDescent="0.2">
      <c r="B33" s="46" t="s">
        <v>67</v>
      </c>
      <c r="C33" s="14">
        <f>C30-C31</f>
        <v>14817</v>
      </c>
      <c r="D33" s="14">
        <f t="shared" ref="D33:N33" si="9">D30-D31</f>
        <v>15948</v>
      </c>
      <c r="E33" s="14">
        <f t="shared" si="9"/>
        <v>17079</v>
      </c>
      <c r="F33" s="14">
        <f t="shared" si="9"/>
        <v>18210</v>
      </c>
      <c r="G33" s="14">
        <f t="shared" si="9"/>
        <v>19341</v>
      </c>
      <c r="H33" s="14">
        <f t="shared" si="9"/>
        <v>20472</v>
      </c>
      <c r="I33" s="14">
        <f t="shared" si="9"/>
        <v>21603</v>
      </c>
      <c r="J33" s="14">
        <f t="shared" si="9"/>
        <v>22734</v>
      </c>
      <c r="K33" s="14">
        <f t="shared" si="9"/>
        <v>23865</v>
      </c>
      <c r="L33" s="14">
        <f t="shared" si="9"/>
        <v>24996</v>
      </c>
      <c r="M33" s="14">
        <f t="shared" si="9"/>
        <v>26127</v>
      </c>
      <c r="N33" s="19">
        <f t="shared" si="9"/>
        <v>27258</v>
      </c>
    </row>
    <row r="34" spans="2:14" x14ac:dyDescent="0.2">
      <c r="B34" s="32" t="s">
        <v>68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9">
        <v>0</v>
      </c>
    </row>
    <row r="35" spans="2:14" ht="17" thickBot="1" x14ac:dyDescent="0.25">
      <c r="B35" s="48" t="s">
        <v>69</v>
      </c>
      <c r="C35" s="43">
        <f>C33-C34</f>
        <v>14817</v>
      </c>
      <c r="D35" s="43">
        <f t="shared" ref="D35:N35" si="10">D33-D34</f>
        <v>15948</v>
      </c>
      <c r="E35" s="43">
        <f t="shared" si="10"/>
        <v>17079</v>
      </c>
      <c r="F35" s="43">
        <f t="shared" si="10"/>
        <v>18210</v>
      </c>
      <c r="G35" s="43">
        <f t="shared" si="10"/>
        <v>19341</v>
      </c>
      <c r="H35" s="43">
        <f t="shared" si="10"/>
        <v>20472</v>
      </c>
      <c r="I35" s="43">
        <f t="shared" si="10"/>
        <v>21603</v>
      </c>
      <c r="J35" s="43">
        <f t="shared" si="10"/>
        <v>22734</v>
      </c>
      <c r="K35" s="43">
        <f t="shared" si="10"/>
        <v>23865</v>
      </c>
      <c r="L35" s="43">
        <f t="shared" si="10"/>
        <v>24996</v>
      </c>
      <c r="M35" s="43">
        <f t="shared" si="10"/>
        <v>26127</v>
      </c>
      <c r="N35" s="44">
        <f t="shared" si="10"/>
        <v>27258</v>
      </c>
    </row>
  </sheetData>
  <mergeCells count="1">
    <mergeCell ref="B2:N2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79F1-354D-4447-811C-763764FC9EB1}">
  <sheetPr>
    <tabColor theme="0"/>
  </sheetPr>
  <dimension ref="B1:G40"/>
  <sheetViews>
    <sheetView workbookViewId="0">
      <selection activeCell="J21" sqref="J21"/>
    </sheetView>
  </sheetViews>
  <sheetFormatPr baseColWidth="10" defaultRowHeight="16" x14ac:dyDescent="0.2"/>
  <cols>
    <col min="2" max="2" width="30.5" bestFit="1" customWidth="1"/>
    <col min="3" max="3" width="11.5" style="31" bestFit="1" customWidth="1"/>
    <col min="7" max="7" width="65.33203125" bestFit="1" customWidth="1"/>
  </cols>
  <sheetData>
    <row r="1" spans="2:3" ht="17" thickBot="1" x14ac:dyDescent="0.25"/>
    <row r="2" spans="2:3" x14ac:dyDescent="0.2">
      <c r="B2" s="67" t="s">
        <v>6</v>
      </c>
      <c r="C2" s="68"/>
    </row>
    <row r="3" spans="2:3" x14ac:dyDescent="0.2">
      <c r="B3" s="16"/>
      <c r="C3" s="19"/>
    </row>
    <row r="4" spans="2:3" x14ac:dyDescent="0.2">
      <c r="B4" s="18" t="s">
        <v>88</v>
      </c>
      <c r="C4" s="19"/>
    </row>
    <row r="5" spans="2:3" x14ac:dyDescent="0.2">
      <c r="B5" s="16" t="s">
        <v>74</v>
      </c>
      <c r="C5" s="19">
        <f>'Cash Flow Year 1 '!N4</f>
        <v>4710</v>
      </c>
    </row>
    <row r="6" spans="2:3" x14ac:dyDescent="0.2">
      <c r="B6" s="16" t="s">
        <v>52</v>
      </c>
      <c r="C6" s="19">
        <f>'Cash Flow Year 1 '!N8</f>
        <v>0</v>
      </c>
    </row>
    <row r="7" spans="2:3" x14ac:dyDescent="0.2">
      <c r="B7" s="16" t="s">
        <v>75</v>
      </c>
      <c r="C7" s="19">
        <f>'Income Statement Year 1 '!C9</f>
        <v>202.50000000000003</v>
      </c>
    </row>
    <row r="8" spans="2:3" x14ac:dyDescent="0.2">
      <c r="B8" s="18" t="s">
        <v>76</v>
      </c>
      <c r="C8" s="19">
        <f>SUM(C5:C7)</f>
        <v>4912.5</v>
      </c>
    </row>
    <row r="9" spans="2:3" x14ac:dyDescent="0.2">
      <c r="B9" s="16"/>
      <c r="C9" s="19"/>
    </row>
    <row r="10" spans="2:3" x14ac:dyDescent="0.2">
      <c r="B10" s="16" t="s">
        <v>77</v>
      </c>
      <c r="C10" s="19">
        <f>'Start Up Costs '!C9</f>
        <v>10000</v>
      </c>
    </row>
    <row r="11" spans="2:3" x14ac:dyDescent="0.2">
      <c r="B11" s="18" t="s">
        <v>78</v>
      </c>
      <c r="C11" s="19">
        <f>C10</f>
        <v>10000</v>
      </c>
    </row>
    <row r="12" spans="2:3" x14ac:dyDescent="0.2">
      <c r="B12" s="16"/>
      <c r="C12" s="19"/>
    </row>
    <row r="13" spans="2:3" x14ac:dyDescent="0.2">
      <c r="B13" s="18" t="s">
        <v>79</v>
      </c>
      <c r="C13" s="19">
        <f>SUM(C8,C11)</f>
        <v>14912.5</v>
      </c>
    </row>
    <row r="14" spans="2:3" x14ac:dyDescent="0.2">
      <c r="B14" s="16"/>
      <c r="C14" s="19"/>
    </row>
    <row r="15" spans="2:3" x14ac:dyDescent="0.2">
      <c r="B15" s="18" t="s">
        <v>89</v>
      </c>
      <c r="C15" s="19"/>
    </row>
    <row r="16" spans="2:3" x14ac:dyDescent="0.2">
      <c r="B16" s="16" t="s">
        <v>80</v>
      </c>
      <c r="C16" s="19">
        <v>0</v>
      </c>
    </row>
    <row r="17" spans="2:7" x14ac:dyDescent="0.2">
      <c r="B17" s="16" t="s">
        <v>81</v>
      </c>
      <c r="C17" s="19">
        <v>1000</v>
      </c>
    </row>
    <row r="18" spans="2:7" x14ac:dyDescent="0.2">
      <c r="B18" s="18" t="s">
        <v>82</v>
      </c>
      <c r="C18" s="19">
        <v>1000</v>
      </c>
    </row>
    <row r="19" spans="2:7" x14ac:dyDescent="0.2">
      <c r="B19" s="16"/>
      <c r="C19" s="19"/>
    </row>
    <row r="20" spans="2:7" x14ac:dyDescent="0.2">
      <c r="B20" s="16" t="s">
        <v>84</v>
      </c>
      <c r="C20" s="19">
        <v>9000</v>
      </c>
    </row>
    <row r="21" spans="2:7" x14ac:dyDescent="0.2">
      <c r="B21" s="18" t="s">
        <v>86</v>
      </c>
      <c r="C21" s="19">
        <f>C20</f>
        <v>9000</v>
      </c>
    </row>
    <row r="22" spans="2:7" x14ac:dyDescent="0.2">
      <c r="B22" s="16"/>
      <c r="C22" s="19"/>
    </row>
    <row r="23" spans="2:7" x14ac:dyDescent="0.2">
      <c r="B23" s="18" t="s">
        <v>85</v>
      </c>
      <c r="C23" s="19">
        <f>C18+C20</f>
        <v>10000</v>
      </c>
    </row>
    <row r="24" spans="2:7" x14ac:dyDescent="0.2">
      <c r="B24" s="16"/>
      <c r="C24" s="19"/>
    </row>
    <row r="25" spans="2:7" x14ac:dyDescent="0.2">
      <c r="B25" s="18" t="s">
        <v>90</v>
      </c>
      <c r="C25" s="19"/>
    </row>
    <row r="26" spans="2:7" ht="19" x14ac:dyDescent="0.25">
      <c r="B26" s="16" t="s">
        <v>83</v>
      </c>
      <c r="C26" s="19">
        <f>C13-C23</f>
        <v>4912.5</v>
      </c>
      <c r="G26" s="49" t="s">
        <v>47</v>
      </c>
    </row>
    <row r="27" spans="2:7" x14ac:dyDescent="0.2">
      <c r="B27" s="16"/>
      <c r="C27" s="19"/>
    </row>
    <row r="28" spans="2:7" ht="17" thickBot="1" x14ac:dyDescent="0.25">
      <c r="B28" s="21" t="s">
        <v>87</v>
      </c>
      <c r="C28" s="44">
        <f>C26</f>
        <v>4912.5</v>
      </c>
      <c r="G28" s="50" t="s">
        <v>42</v>
      </c>
    </row>
    <row r="30" spans="2:7" x14ac:dyDescent="0.2">
      <c r="G30" s="50" t="s">
        <v>48</v>
      </c>
    </row>
    <row r="32" spans="2:7" ht="17" x14ac:dyDescent="0.25">
      <c r="G32" s="51" t="s">
        <v>43</v>
      </c>
    </row>
    <row r="33" spans="7:7" ht="17" x14ac:dyDescent="0.25">
      <c r="G33" s="51" t="s">
        <v>44</v>
      </c>
    </row>
    <row r="34" spans="7:7" ht="17" x14ac:dyDescent="0.25">
      <c r="G34" s="51" t="s">
        <v>45</v>
      </c>
    </row>
    <row r="35" spans="7:7" ht="17" x14ac:dyDescent="0.25">
      <c r="G35" s="51" t="s">
        <v>46</v>
      </c>
    </row>
    <row r="37" spans="7:7" x14ac:dyDescent="0.2">
      <c r="G37" s="51" t="s">
        <v>32</v>
      </c>
    </row>
    <row r="38" spans="7:7" x14ac:dyDescent="0.2">
      <c r="G38" s="50" t="s">
        <v>49</v>
      </c>
    </row>
    <row r="39" spans="7:7" x14ac:dyDescent="0.2">
      <c r="G39" s="50" t="s">
        <v>50</v>
      </c>
    </row>
    <row r="40" spans="7:7" x14ac:dyDescent="0.2">
      <c r="G40" s="50" t="s">
        <v>66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6F2-ED8F-7B4B-9A9F-B8704A1B90CB}">
  <dimension ref="B1:C28"/>
  <sheetViews>
    <sheetView workbookViewId="0">
      <selection activeCell="B2" sqref="B2:C28"/>
    </sheetView>
  </sheetViews>
  <sheetFormatPr baseColWidth="10" defaultRowHeight="16" x14ac:dyDescent="0.2"/>
  <cols>
    <col min="2" max="2" width="30.5" bestFit="1" customWidth="1"/>
    <col min="3" max="3" width="11.5" bestFit="1" customWidth="1"/>
  </cols>
  <sheetData>
    <row r="1" spans="2:3" ht="17" thickBot="1" x14ac:dyDescent="0.25"/>
    <row r="2" spans="2:3" x14ac:dyDescent="0.2">
      <c r="B2" s="61" t="s">
        <v>7</v>
      </c>
      <c r="C2" s="63"/>
    </row>
    <row r="3" spans="2:3" x14ac:dyDescent="0.2">
      <c r="B3" s="16"/>
      <c r="C3" s="17"/>
    </row>
    <row r="4" spans="2:3" x14ac:dyDescent="0.2">
      <c r="B4" s="18" t="s">
        <v>88</v>
      </c>
      <c r="C4" s="19"/>
    </row>
    <row r="5" spans="2:3" x14ac:dyDescent="0.2">
      <c r="B5" s="16" t="s">
        <v>74</v>
      </c>
      <c r="C5" s="19">
        <f>'Cash Flow Year 2'!N4</f>
        <v>13686</v>
      </c>
    </row>
    <row r="6" spans="2:3" x14ac:dyDescent="0.2">
      <c r="B6" s="16" t="s">
        <v>52</v>
      </c>
      <c r="C6" s="19">
        <f>'Cash Flow Year 1 '!N8</f>
        <v>0</v>
      </c>
    </row>
    <row r="7" spans="2:3" x14ac:dyDescent="0.2">
      <c r="B7" s="16" t="s">
        <v>75</v>
      </c>
      <c r="C7" s="19">
        <f>'Income Statement Year 2 '!N9</f>
        <v>270.00000000000006</v>
      </c>
    </row>
    <row r="8" spans="2:3" x14ac:dyDescent="0.2">
      <c r="B8" s="18" t="s">
        <v>76</v>
      </c>
      <c r="C8" s="19">
        <f>SUM(C5:C7)</f>
        <v>13956</v>
      </c>
    </row>
    <row r="9" spans="2:3" x14ac:dyDescent="0.2">
      <c r="B9" s="16"/>
      <c r="C9" s="19"/>
    </row>
    <row r="10" spans="2:3" x14ac:dyDescent="0.2">
      <c r="B10" s="16" t="s">
        <v>77</v>
      </c>
      <c r="C10" s="19">
        <v>0</v>
      </c>
    </row>
    <row r="11" spans="2:3" x14ac:dyDescent="0.2">
      <c r="B11" s="18" t="s">
        <v>78</v>
      </c>
      <c r="C11" s="19">
        <f>C10</f>
        <v>0</v>
      </c>
    </row>
    <row r="12" spans="2:3" x14ac:dyDescent="0.2">
      <c r="B12" s="16"/>
      <c r="C12" s="19"/>
    </row>
    <row r="13" spans="2:3" x14ac:dyDescent="0.2">
      <c r="B13" s="18" t="s">
        <v>79</v>
      </c>
      <c r="C13" s="19">
        <f>SUM(C8,C11)</f>
        <v>13956</v>
      </c>
    </row>
    <row r="14" spans="2:3" x14ac:dyDescent="0.2">
      <c r="B14" s="16"/>
      <c r="C14" s="19"/>
    </row>
    <row r="15" spans="2:3" x14ac:dyDescent="0.2">
      <c r="B15" s="18" t="s">
        <v>89</v>
      </c>
      <c r="C15" s="19"/>
    </row>
    <row r="16" spans="2:3" x14ac:dyDescent="0.2">
      <c r="B16" s="16" t="s">
        <v>80</v>
      </c>
      <c r="C16" s="19">
        <v>0</v>
      </c>
    </row>
    <row r="17" spans="2:3" x14ac:dyDescent="0.2">
      <c r="B17" s="16" t="s">
        <v>81</v>
      </c>
      <c r="C17" s="19">
        <v>1000</v>
      </c>
    </row>
    <row r="18" spans="2:3" x14ac:dyDescent="0.2">
      <c r="B18" s="18" t="s">
        <v>82</v>
      </c>
      <c r="C18" s="19">
        <v>1000</v>
      </c>
    </row>
    <row r="19" spans="2:3" x14ac:dyDescent="0.2">
      <c r="B19" s="16"/>
      <c r="C19" s="19"/>
    </row>
    <row r="20" spans="2:3" x14ac:dyDescent="0.2">
      <c r="B20" s="16" t="s">
        <v>84</v>
      </c>
      <c r="C20" s="19">
        <v>8000</v>
      </c>
    </row>
    <row r="21" spans="2:3" x14ac:dyDescent="0.2">
      <c r="B21" s="18" t="s">
        <v>86</v>
      </c>
      <c r="C21" s="19">
        <f>C20</f>
        <v>8000</v>
      </c>
    </row>
    <row r="22" spans="2:3" x14ac:dyDescent="0.2">
      <c r="B22" s="16"/>
      <c r="C22" s="19"/>
    </row>
    <row r="23" spans="2:3" x14ac:dyDescent="0.2">
      <c r="B23" s="18" t="s">
        <v>85</v>
      </c>
      <c r="C23" s="19">
        <f>C18+C20</f>
        <v>9000</v>
      </c>
    </row>
    <row r="24" spans="2:3" x14ac:dyDescent="0.2">
      <c r="B24" s="16"/>
      <c r="C24" s="19"/>
    </row>
    <row r="25" spans="2:3" x14ac:dyDescent="0.2">
      <c r="B25" s="18" t="s">
        <v>90</v>
      </c>
      <c r="C25" s="19"/>
    </row>
    <row r="26" spans="2:3" x14ac:dyDescent="0.2">
      <c r="B26" s="16" t="s">
        <v>83</v>
      </c>
      <c r="C26" s="19">
        <f>C13-C23</f>
        <v>4956</v>
      </c>
    </row>
    <row r="27" spans="2:3" x14ac:dyDescent="0.2">
      <c r="B27" s="16"/>
      <c r="C27" s="19"/>
    </row>
    <row r="28" spans="2:3" ht="17" thickBot="1" x14ac:dyDescent="0.25">
      <c r="B28" s="21" t="s">
        <v>87</v>
      </c>
      <c r="C28" s="44">
        <f>C26</f>
        <v>4956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Start Up Costs </vt:lpstr>
      <vt:lpstr>Income Statement Year 1 </vt:lpstr>
      <vt:lpstr>Income Statement Year 2 </vt:lpstr>
      <vt:lpstr>Income Statement Year 3</vt:lpstr>
      <vt:lpstr>Cash Flow Year 1 </vt:lpstr>
      <vt:lpstr>Cash Flow Year 2</vt:lpstr>
      <vt:lpstr>Cash Flow Year 3</vt:lpstr>
      <vt:lpstr>Balance Sheet Year 1 </vt:lpstr>
      <vt:lpstr>Balance Sheet Year 2 </vt:lpstr>
      <vt:lpstr>Balance Sheet Year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Carlo Patigdas</cp:lastModifiedBy>
  <dcterms:created xsi:type="dcterms:W3CDTF">2022-03-19T15:50:25Z</dcterms:created>
  <dcterms:modified xsi:type="dcterms:W3CDTF">2025-04-21T02:18:44Z</dcterms:modified>
</cp:coreProperties>
</file>